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540" windowWidth="9195" windowHeight="4905" tabRatio="611" activeTab="6"/>
  </bookViews>
  <sheets>
    <sheet name="A 4" sheetId="1" r:id="rId1"/>
    <sheet name="AR 4" sheetId="2" r:id="rId2"/>
    <sheet name="A 6" sheetId="3" r:id="rId3"/>
    <sheet name="AR 6" sheetId="4" r:id="rId4"/>
    <sheet name="A 8" sheetId="5" r:id="rId5"/>
    <sheet name="AR 8" sheetId="6" r:id="rId6"/>
    <sheet name="A 10" sheetId="7" r:id="rId7"/>
    <sheet name="AR 10" sheetId="8" r:id="rId8"/>
  </sheets>
  <definedNames>
    <definedName name="Calendrier" localSheetId="6">'A 10'!$B$1:$H$59</definedName>
    <definedName name="Calendrier" localSheetId="0">'A 4'!$F$6:$L$33</definedName>
    <definedName name="Calendrier" localSheetId="2">'A 6'!$F$8:$L$45</definedName>
    <definedName name="Calendrier" localSheetId="4">'A 8'!$F$10:$L$50</definedName>
    <definedName name="Calendrier" localSheetId="7">'AR 10'!$I$12:$S$69</definedName>
    <definedName name="Calendrier" localSheetId="1">'AR 4'!$I$6:$S$33</definedName>
    <definedName name="Calendrier" localSheetId="3">'AR 6'!$I$8:$S$45</definedName>
    <definedName name="Calendrier" localSheetId="5">'AR 8'!$I$10:$S$50</definedName>
    <definedName name="Classement" localSheetId="6">'A 10'!#REF!</definedName>
    <definedName name="Classement" localSheetId="0">'A 4'!$R$6:$AA$43</definedName>
    <definedName name="Classement" localSheetId="2">'A 6'!$Q$41:$Z$57</definedName>
    <definedName name="Classement" localSheetId="4">'A 8'!$Q$47:$Z$62</definedName>
    <definedName name="Classement" localSheetId="7">'AR 10'!$AA$55:$AJ$83</definedName>
    <definedName name="Classement" localSheetId="1">'AR 4'!$AB$6:$AK$43</definedName>
    <definedName name="Classement" localSheetId="3">'AR 6'!$AA$41:$AJ$57</definedName>
    <definedName name="Classement" localSheetId="5">'AR 8'!$AA$47:$AJ$61</definedName>
    <definedName name="Début" localSheetId="6">'A 10'!#REF!</definedName>
    <definedName name="Début" localSheetId="0">'A 4'!$S$39</definedName>
    <definedName name="Début" localSheetId="2">'A 6'!$R$51</definedName>
    <definedName name="Début" localSheetId="4">'A 8'!$R$55</definedName>
    <definedName name="Début" localSheetId="7">'AR 10'!$AB$74</definedName>
    <definedName name="Début" localSheetId="1">'AR 4'!$AC$39</definedName>
    <definedName name="Début" localSheetId="3">'AR 6'!$AB$51</definedName>
    <definedName name="Début" localSheetId="5">'AR 8'!$AB$54</definedName>
    <definedName name="_xlnm.Print_Area" localSheetId="6">'A 10'!$A$1:$H$61</definedName>
    <definedName name="_xlnm.Print_Area" localSheetId="0">'A 4'!$R$6:$AA$43</definedName>
    <definedName name="_xlnm.Print_Area" localSheetId="2">'A 6'!$F$8:$L$45</definedName>
    <definedName name="_xlnm.Print_Area" localSheetId="4">'A 8'!$Q$47:$Z$62</definedName>
    <definedName name="_xlnm.Print_Area" localSheetId="7">'AR 10'!$AA$55:$AJ$83</definedName>
    <definedName name="_xlnm.Print_Area" localSheetId="1">'AR 4'!$I$6:$S$33</definedName>
    <definedName name="_xlnm.Print_Area" localSheetId="3">'AR 6'!$AA$41:$AJ$57</definedName>
    <definedName name="_xlnm.Print_Area" localSheetId="5">'AR 8'!$AA$47:$AJ$61</definedName>
  </definedNames>
  <calcPr fullCalcOnLoad="1"/>
</workbook>
</file>

<file path=xl/comments1.xml><?xml version="1.0" encoding="utf-8"?>
<comments xmlns="http://schemas.openxmlformats.org/spreadsheetml/2006/main">
  <authors>
    <author>BASSET Philippe</author>
  </authors>
  <commentList>
    <comment ref="N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O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P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2.xml><?xml version="1.0" encoding="utf-8"?>
<comments xmlns="http://schemas.openxmlformats.org/spreadsheetml/2006/main">
  <authors>
    <author>BASSET Philippe</author>
  </authors>
  <commentList>
    <comment ref="U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V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W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X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Y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Z19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3.xml><?xml version="1.0" encoding="utf-8"?>
<comments xmlns="http://schemas.openxmlformats.org/spreadsheetml/2006/main">
  <authors>
    <author>BASSET Philippe</author>
  </authors>
  <commentList>
    <comment ref="N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O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P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4.xml><?xml version="1.0" encoding="utf-8"?>
<comments xmlns="http://schemas.openxmlformats.org/spreadsheetml/2006/main">
  <authors>
    <author>BASSET Philippe</author>
  </authors>
  <commentList>
    <comment ref="U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V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W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X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Y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Z21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5.xml><?xml version="1.0" encoding="utf-8"?>
<comments xmlns="http://schemas.openxmlformats.org/spreadsheetml/2006/main">
  <authors>
    <author>BASSET Philippe</author>
  </authors>
  <commentList>
    <comment ref="N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O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P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6.xml><?xml version="1.0" encoding="utf-8"?>
<comments xmlns="http://schemas.openxmlformats.org/spreadsheetml/2006/main">
  <authors>
    <author>BASSET Philippe</author>
  </authors>
  <commentList>
    <comment ref="U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V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W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X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Y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Z22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comments8.xml><?xml version="1.0" encoding="utf-8"?>
<comments xmlns="http://schemas.openxmlformats.org/spreadsheetml/2006/main">
  <authors>
    <author>BASSET Philippe</author>
  </authors>
  <commentList>
    <comment ref="U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V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W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X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Y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  <comment ref="Z24" authorId="0">
      <text>
        <r>
          <rPr>
            <b/>
            <sz val="9"/>
            <rFont val="Tahoma"/>
            <family val="2"/>
          </rPr>
          <t>Formules à copier sur la ligne du résultat qui vient d'être rentré</t>
        </r>
      </text>
    </comment>
  </commentList>
</comments>
</file>

<file path=xl/sharedStrings.xml><?xml version="1.0" encoding="utf-8"?>
<sst xmlns="http://schemas.openxmlformats.org/spreadsheetml/2006/main" count="1128" uniqueCount="186">
  <si>
    <t>ALLER</t>
  </si>
  <si>
    <t>SCORE</t>
  </si>
  <si>
    <t>RENCONTRES</t>
  </si>
  <si>
    <t>MG</t>
  </si>
  <si>
    <t>MN</t>
  </si>
  <si>
    <t>MP</t>
  </si>
  <si>
    <t>JOURNEE : 1</t>
  </si>
  <si>
    <t>/</t>
  </si>
  <si>
    <t>-</t>
  </si>
  <si>
    <t>JOURNEE : 2</t>
  </si>
  <si>
    <t>JOURNEE : 3</t>
  </si>
  <si>
    <t>CLT</t>
  </si>
  <si>
    <t>CLUBS</t>
  </si>
  <si>
    <t>PTS</t>
  </si>
  <si>
    <t>MJ</t>
  </si>
  <si>
    <t>BP</t>
  </si>
  <si>
    <t>BC</t>
  </si>
  <si>
    <t>GA</t>
  </si>
  <si>
    <t>RETOUR</t>
  </si>
  <si>
    <t>JOURNEE : 4</t>
  </si>
  <si>
    <t>JOURNEE : 5</t>
  </si>
  <si>
    <t>JOURNEE : 6</t>
  </si>
  <si>
    <t>DATE</t>
  </si>
  <si>
    <t>JOURNEE : 7</t>
  </si>
  <si>
    <t>JOURNEE : 8</t>
  </si>
  <si>
    <t>JOURNEE : 9</t>
  </si>
  <si>
    <t>JOURNEE : 10</t>
  </si>
  <si>
    <t>1/2</t>
  </si>
  <si>
    <t>3/4</t>
  </si>
  <si>
    <t>5/6</t>
  </si>
  <si>
    <t>7/8</t>
  </si>
  <si>
    <t>4/7</t>
  </si>
  <si>
    <t>6/1</t>
  </si>
  <si>
    <t>2/3</t>
  </si>
  <si>
    <t>8/5</t>
  </si>
  <si>
    <t>1/4</t>
  </si>
  <si>
    <t>6/8</t>
  </si>
  <si>
    <t>5/2</t>
  </si>
  <si>
    <t>7/3</t>
  </si>
  <si>
    <t>4/5</t>
  </si>
  <si>
    <t>3/6</t>
  </si>
  <si>
    <t>2/7</t>
  </si>
  <si>
    <t>8/1</t>
  </si>
  <si>
    <t>1/3</t>
  </si>
  <si>
    <t>6/2</t>
  </si>
  <si>
    <t>5/7</t>
  </si>
  <si>
    <t>8/4</t>
  </si>
  <si>
    <t>2/8</t>
  </si>
  <si>
    <t>7/1</t>
  </si>
  <si>
    <t>3/5</t>
  </si>
  <si>
    <t>4/6</t>
  </si>
  <si>
    <t>1/5</t>
  </si>
  <si>
    <t>6/7</t>
  </si>
  <si>
    <t>4/2</t>
  </si>
  <si>
    <t>8/3</t>
  </si>
  <si>
    <t>5/10</t>
  </si>
  <si>
    <t>6/4</t>
  </si>
  <si>
    <t>8/2</t>
  </si>
  <si>
    <t>9/1</t>
  </si>
  <si>
    <t>1/8</t>
  </si>
  <si>
    <t>10/9</t>
  </si>
  <si>
    <t>4/10</t>
  </si>
  <si>
    <t>5/3</t>
  </si>
  <si>
    <t>1/6</t>
  </si>
  <si>
    <t>2/5</t>
  </si>
  <si>
    <t>9/7</t>
  </si>
  <si>
    <t>10/8</t>
  </si>
  <si>
    <t>3/10</t>
  </si>
  <si>
    <t>5/1</t>
  </si>
  <si>
    <t>6/9</t>
  </si>
  <si>
    <t>8/6</t>
  </si>
  <si>
    <t>9/5</t>
  </si>
  <si>
    <t>10/7</t>
  </si>
  <si>
    <t>3/1</t>
  </si>
  <si>
    <t>2/10</t>
  </si>
  <si>
    <t>4/9</t>
  </si>
  <si>
    <t>5/8</t>
  </si>
  <si>
    <t>6/10</t>
  </si>
  <si>
    <t>7/5</t>
  </si>
  <si>
    <t>9/3</t>
  </si>
  <si>
    <t>10/1</t>
  </si>
  <si>
    <t>3/8</t>
  </si>
  <si>
    <t>2/9</t>
  </si>
  <si>
    <t>F.F.F.</t>
  </si>
  <si>
    <t>L.M.F.</t>
  </si>
  <si>
    <t>FOOTBALL à 9</t>
  </si>
  <si>
    <t>BENJAMINS LE MANS GROUPE UNIQUE</t>
  </si>
  <si>
    <t>CLASSEMENT</t>
  </si>
  <si>
    <t>RESULTATS</t>
  </si>
  <si>
    <t>.</t>
  </si>
  <si>
    <t>NP</t>
  </si>
  <si>
    <t>SECTEUR DE:</t>
  </si>
  <si>
    <t>BENJAMINS - CHAMPIONNAT D'AUTOMNE</t>
  </si>
  <si>
    <t>JOURNEE : 11</t>
  </si>
  <si>
    <t>JOURNEE : 12</t>
  </si>
  <si>
    <t>JOURNEE : 13</t>
  </si>
  <si>
    <t>JOURNEE : 14</t>
  </si>
  <si>
    <t>DATES ALLER</t>
  </si>
  <si>
    <t>DATES RETOUR</t>
  </si>
  <si>
    <t>JOURNEE 1</t>
  </si>
  <si>
    <t>JOURNEE 2</t>
  </si>
  <si>
    <t>JOURNEE 3</t>
  </si>
  <si>
    <t>JOURNEE 4</t>
  </si>
  <si>
    <t>JOURNEE 5</t>
  </si>
  <si>
    <t>JOURNEE 6</t>
  </si>
  <si>
    <t>JOURNEE 7</t>
  </si>
  <si>
    <t>JOURNEE 8</t>
  </si>
  <si>
    <t>JOURNEE 9</t>
  </si>
  <si>
    <t>JOURNEE 10</t>
  </si>
  <si>
    <t>JOURNEE 11</t>
  </si>
  <si>
    <t>JOURNEE 12</t>
  </si>
  <si>
    <t>JOURNEE 13</t>
  </si>
  <si>
    <t>JOURNEE 14</t>
  </si>
  <si>
    <t>JOURNEE 15</t>
  </si>
  <si>
    <t>JOURNEE 16</t>
  </si>
  <si>
    <t>JOURNEE 17</t>
  </si>
  <si>
    <t>JOURNEE 18</t>
  </si>
  <si>
    <t>JOURNEE : 18</t>
  </si>
  <si>
    <t>JOURNEE : 17</t>
  </si>
  <si>
    <t>JOURNEE : 16</t>
  </si>
  <si>
    <t>JOURNEE : 15</t>
  </si>
  <si>
    <t>2/6</t>
  </si>
  <si>
    <t>6/3</t>
  </si>
  <si>
    <t>2/4</t>
  </si>
  <si>
    <t>3/2</t>
  </si>
  <si>
    <t>4/1</t>
  </si>
  <si>
    <t>SAISON 2001/2002</t>
  </si>
  <si>
    <t xml:space="preserve"> - 2 mi-temps de 30 minutes</t>
  </si>
  <si>
    <t xml:space="preserve"> - Les matches se disputent le samedi à partir de 14 h 15</t>
  </si>
  <si>
    <t>SAISON 2010/2011</t>
  </si>
  <si>
    <t>FOOTBALL à 7</t>
  </si>
  <si>
    <t>2 mi temps de 25 minutes</t>
  </si>
  <si>
    <t>U.11 PHASE PRINTEMPS groupe départemental A</t>
  </si>
  <si>
    <t xml:space="preserve"> - Les matches se disputent le samedi à partir de 10 h 30</t>
  </si>
  <si>
    <t>Craon ES</t>
  </si>
  <si>
    <t>Laval Stade</t>
  </si>
  <si>
    <t>2 mi-temps de 25 minutes</t>
  </si>
  <si>
    <t>U.11 phase Printemps groupe départemental A</t>
  </si>
  <si>
    <t>Bonchamp ES</t>
  </si>
  <si>
    <t>Ancienne CG</t>
  </si>
  <si>
    <t>saison 2011/2012</t>
  </si>
  <si>
    <t xml:space="preserve"> </t>
  </si>
  <si>
    <t>Château Gontier FC</t>
  </si>
  <si>
    <t>Cossé Méral US</t>
  </si>
  <si>
    <t>Ahuillé A.</t>
  </si>
  <si>
    <t>U.11 phase printemps groupe départemental A</t>
  </si>
  <si>
    <t>Saison 2012/2013</t>
  </si>
  <si>
    <t>FOOTBALL à 8</t>
  </si>
  <si>
    <t>Azé ES</t>
  </si>
  <si>
    <t xml:space="preserve"> - Les matches se disputent le samedi à partir de 10h30</t>
  </si>
  <si>
    <t>SAISON 2013/2014</t>
  </si>
  <si>
    <t>Quelaines ES</t>
  </si>
  <si>
    <t>Louverné SP</t>
  </si>
  <si>
    <t>Château-G FC</t>
  </si>
  <si>
    <t>Entrammes US</t>
  </si>
  <si>
    <t>Bonchamp ES 2</t>
  </si>
  <si>
    <t>St Pierre la Cour Port Br</t>
  </si>
  <si>
    <t>U.11 phase printemps groupe départemental S</t>
  </si>
  <si>
    <t>Renazé US</t>
  </si>
  <si>
    <t>U.11 groupe intersecteur Sud Mayenne</t>
  </si>
  <si>
    <t>Ahuillé</t>
  </si>
  <si>
    <t>Laigné</t>
  </si>
  <si>
    <t>Cuillé-St Poix</t>
  </si>
  <si>
    <t>Le Genest</t>
  </si>
  <si>
    <t>Ruillé-Loiron</t>
  </si>
  <si>
    <t>St Aignan</t>
  </si>
  <si>
    <t>St Berthevin 2</t>
  </si>
  <si>
    <t>St Pierre-Port-Brillet 2</t>
  </si>
  <si>
    <t>USL 2</t>
  </si>
  <si>
    <t>TRANSPORT</t>
  </si>
  <si>
    <t>JOUAULT</t>
  </si>
  <si>
    <t>TRILLION</t>
  </si>
  <si>
    <t>à Ahuillé</t>
  </si>
  <si>
    <t>LEVROT</t>
  </si>
  <si>
    <t>AFONSO</t>
  </si>
  <si>
    <t>FEVRIER</t>
  </si>
  <si>
    <t>DREUX</t>
  </si>
  <si>
    <t>Festi-interclub</t>
  </si>
  <si>
    <t>Défi technique</t>
  </si>
  <si>
    <t>à l'USL</t>
  </si>
  <si>
    <t>LECLAIR</t>
  </si>
  <si>
    <t>ACQUEBERGE</t>
  </si>
  <si>
    <t>DESPRES</t>
  </si>
  <si>
    <t>Coupe (2è tour)</t>
  </si>
  <si>
    <t>A définir ??? St Ouen ou Loiron</t>
  </si>
  <si>
    <t>NOTA : Les parents ne pouvant emmener à la date indiquée devront trouver un parent remplaçant.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</si>
</sst>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dd\-mmm\-yy_)"/>
  </numFmts>
  <fonts count="46">
    <font>
      <sz val="10"/>
      <name val="Courier"/>
      <family val="0"/>
    </font>
    <font>
      <sz val="10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9"/>
      <name val="Tahoma"/>
      <family val="2"/>
    </font>
    <font>
      <i/>
      <sz val="18"/>
      <color indexed="60"/>
      <name val="Arial"/>
      <family val="2"/>
    </font>
    <font>
      <i/>
      <sz val="18"/>
      <color indexed="36"/>
      <name val="Arial"/>
      <family val="2"/>
    </font>
    <font>
      <b/>
      <sz val="16"/>
      <color indexed="19"/>
      <name val="Arial"/>
      <family val="2"/>
    </font>
    <font>
      <b/>
      <sz val="16"/>
      <color indexed="49"/>
      <name val="Arial"/>
      <family val="2"/>
    </font>
    <font>
      <b/>
      <sz val="20"/>
      <color indexed="10"/>
      <name val="Arial"/>
      <family val="2"/>
    </font>
    <font>
      <i/>
      <sz val="18"/>
      <color indexed="62"/>
      <name val="Arial"/>
      <family val="2"/>
    </font>
    <font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20"/>
      <color indexed="62"/>
      <name val="Arial"/>
      <family val="2"/>
    </font>
    <font>
      <i/>
      <sz val="18"/>
      <color indexed="10"/>
      <name val="Arial"/>
      <family val="2"/>
    </font>
    <font>
      <sz val="16"/>
      <color indexed="6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b/>
      <sz val="8"/>
      <name val="Courie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 style="double"/>
      <bottom/>
    </border>
    <border>
      <left/>
      <right style="double"/>
      <top style="double"/>
      <bottom style="thin"/>
    </border>
    <border>
      <left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double"/>
    </border>
    <border>
      <left style="thin"/>
      <right style="double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/>
      <top>
        <color indexed="63"/>
      </top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double"/>
      <top>
        <color indexed="63"/>
      </top>
      <bottom/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/>
      <right style="double"/>
      <top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0" fillId="21" borderId="3" applyNumberFormat="0" applyFont="0" applyAlignment="0" applyProtection="0"/>
    <xf numFmtId="0" fontId="36" fillId="7" borderId="1" applyNumberFormat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7" fillId="20" borderId="4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0" fillId="23" borderId="9" applyNumberFormat="0" applyAlignment="0" applyProtection="0"/>
  </cellStyleXfs>
  <cellXfs count="4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 applyProtection="1">
      <alignment horizontal="left"/>
      <protection/>
    </xf>
    <xf numFmtId="164" fontId="2" fillId="0" borderId="10" xfId="0" applyFont="1" applyBorder="1" applyAlignment="1">
      <alignment horizontal="centerContinuous"/>
    </xf>
    <xf numFmtId="164" fontId="2" fillId="0" borderId="11" xfId="0" applyFont="1" applyBorder="1" applyAlignment="1">
      <alignment horizontal="centerContinuous"/>
    </xf>
    <xf numFmtId="164" fontId="2" fillId="0" borderId="12" xfId="0" applyFont="1" applyBorder="1" applyAlignment="1">
      <alignment horizontal="centerContinuous"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13" xfId="0" applyNumberFormat="1" applyFont="1" applyBorder="1" applyAlignment="1" applyProtection="1">
      <alignment/>
      <protection/>
    </xf>
    <xf numFmtId="164" fontId="4" fillId="20" borderId="14" xfId="0" applyFont="1" applyFill="1" applyBorder="1" applyAlignment="1">
      <alignment horizontal="center"/>
    </xf>
    <xf numFmtId="164" fontId="5" fillId="20" borderId="15" xfId="0" applyNumberFormat="1" applyFont="1" applyFill="1" applyBorder="1" applyAlignment="1" applyProtection="1">
      <alignment horizontal="left"/>
      <protection/>
    </xf>
    <xf numFmtId="164" fontId="4" fillId="20" borderId="16" xfId="0" applyNumberFormat="1" applyFont="1" applyFill="1" applyBorder="1" applyAlignment="1" applyProtection="1">
      <alignment horizontal="center"/>
      <protection/>
    </xf>
    <xf numFmtId="164" fontId="5" fillId="20" borderId="17" xfId="0" applyNumberFormat="1" applyFont="1" applyFill="1" applyBorder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6" fillId="0" borderId="18" xfId="0" applyNumberFormat="1" applyFont="1" applyBorder="1" applyAlignment="1" applyProtection="1">
      <alignment horizontal="center"/>
      <protection/>
    </xf>
    <xf numFmtId="164" fontId="5" fillId="0" borderId="19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5" fillId="0" borderId="2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center"/>
      <protection/>
    </xf>
    <xf numFmtId="164" fontId="5" fillId="0" borderId="18" xfId="0" applyFont="1" applyBorder="1" applyAlignment="1">
      <alignment/>
    </xf>
    <xf numFmtId="164" fontId="5" fillId="0" borderId="19" xfId="0" applyFont="1" applyBorder="1" applyAlignment="1">
      <alignment horizontal="center"/>
    </xf>
    <xf numFmtId="165" fontId="5" fillId="0" borderId="18" xfId="0" applyNumberFormat="1" applyFont="1" applyBorder="1" applyAlignment="1" applyProtection="1">
      <alignment horizontal="center"/>
      <protection/>
    </xf>
    <xf numFmtId="164" fontId="5" fillId="0" borderId="20" xfId="0" applyFont="1" applyBorder="1" applyAlignment="1">
      <alignment horizontal="center"/>
    </xf>
    <xf numFmtId="165" fontId="5" fillId="0" borderId="21" xfId="0" applyNumberFormat="1" applyFont="1" applyBorder="1" applyAlignment="1" applyProtection="1">
      <alignment horizontal="center"/>
      <protection/>
    </xf>
    <xf numFmtId="164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 applyProtection="1">
      <alignment horizontal="left"/>
      <protection/>
    </xf>
    <xf numFmtId="164" fontId="5" fillId="0" borderId="24" xfId="0" applyFont="1" applyBorder="1" applyAlignment="1">
      <alignment horizontal="center"/>
    </xf>
    <xf numFmtId="164" fontId="5" fillId="0" borderId="22" xfId="0" applyNumberFormat="1" applyFont="1" applyBorder="1" applyAlignment="1" applyProtection="1">
      <alignment horizontal="center"/>
      <protection/>
    </xf>
    <xf numFmtId="164" fontId="5" fillId="0" borderId="23" xfId="0" applyNumberFormat="1" applyFont="1" applyBorder="1" applyAlignment="1" applyProtection="1">
      <alignment horizontal="center"/>
      <protection/>
    </xf>
    <xf numFmtId="165" fontId="5" fillId="0" borderId="25" xfId="0" applyNumberFormat="1" applyFont="1" applyBorder="1" applyAlignment="1" applyProtection="1">
      <alignment horizontal="center"/>
      <protection/>
    </xf>
    <xf numFmtId="164" fontId="5" fillId="0" borderId="26" xfId="0" applyFont="1" applyBorder="1" applyAlignment="1">
      <alignment horizontal="center"/>
    </xf>
    <xf numFmtId="164" fontId="5" fillId="0" borderId="27" xfId="0" applyNumberFormat="1" applyFont="1" applyBorder="1" applyAlignment="1" applyProtection="1">
      <alignment horizontal="left"/>
      <protection/>
    </xf>
    <xf numFmtId="164" fontId="5" fillId="0" borderId="28" xfId="0" applyFont="1" applyBorder="1" applyAlignment="1">
      <alignment horizontal="center"/>
    </xf>
    <xf numFmtId="164" fontId="5" fillId="0" borderId="26" xfId="0" applyNumberFormat="1" applyFont="1" applyBorder="1" applyAlignment="1" applyProtection="1">
      <alignment horizontal="center"/>
      <protection/>
    </xf>
    <xf numFmtId="164" fontId="5" fillId="0" borderId="27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4" fillId="20" borderId="14" xfId="0" applyNumberFormat="1" applyFont="1" applyFill="1" applyBorder="1" applyAlignment="1" applyProtection="1">
      <alignment horizontal="center"/>
      <protection/>
    </xf>
    <xf numFmtId="164" fontId="4" fillId="20" borderId="29" xfId="0" applyNumberFormat="1" applyFont="1" applyFill="1" applyBorder="1" applyAlignment="1" applyProtection="1">
      <alignment horizontal="center"/>
      <protection/>
    </xf>
    <xf numFmtId="164" fontId="4" fillId="20" borderId="30" xfId="0" applyNumberFormat="1" applyFont="1" applyFill="1" applyBorder="1" applyAlignment="1" applyProtection="1">
      <alignment horizontal="center"/>
      <protection/>
    </xf>
    <xf numFmtId="164" fontId="5" fillId="0" borderId="18" xfId="0" applyFont="1" applyBorder="1" applyAlignment="1">
      <alignment horizontal="center"/>
    </xf>
    <xf numFmtId="164" fontId="5" fillId="0" borderId="31" xfId="0" applyNumberFormat="1" applyFont="1" applyBorder="1" applyAlignment="1" applyProtection="1">
      <alignment horizontal="center"/>
      <protection/>
    </xf>
    <xf numFmtId="164" fontId="5" fillId="0" borderId="31" xfId="0" applyNumberFormat="1" applyFont="1" applyBorder="1" applyAlignment="1" applyProtection="1">
      <alignment/>
      <protection/>
    </xf>
    <xf numFmtId="164" fontId="5" fillId="0" borderId="32" xfId="0" applyNumberFormat="1" applyFont="1" applyBorder="1" applyAlignment="1" applyProtection="1">
      <alignment/>
      <protection/>
    </xf>
    <xf numFmtId="164" fontId="5" fillId="0" borderId="18" xfId="0" applyNumberFormat="1" applyFont="1" applyBorder="1" applyAlignment="1" applyProtection="1">
      <alignment horizontal="center"/>
      <protection/>
    </xf>
    <xf numFmtId="164" fontId="2" fillId="0" borderId="33" xfId="0" applyFont="1" applyBorder="1" applyAlignment="1">
      <alignment/>
    </xf>
    <xf numFmtId="164" fontId="6" fillId="0" borderId="0" xfId="0" applyFont="1" applyAlignment="1">
      <alignment/>
    </xf>
    <xf numFmtId="164" fontId="2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4" fontId="2" fillId="24" borderId="36" xfId="0" applyFont="1" applyFill="1" applyBorder="1" applyAlignment="1">
      <alignment/>
    </xf>
    <xf numFmtId="164" fontId="2" fillId="24" borderId="37" xfId="0" applyFont="1" applyFill="1" applyBorder="1" applyAlignment="1">
      <alignment/>
    </xf>
    <xf numFmtId="14" fontId="2" fillId="0" borderId="34" xfId="0" applyNumberFormat="1" applyFont="1" applyBorder="1" applyAlignment="1">
      <alignment/>
    </xf>
    <xf numFmtId="14" fontId="2" fillId="0" borderId="34" xfId="0" applyNumberFormat="1" applyFont="1" applyBorder="1" applyAlignment="1" applyProtection="1">
      <alignment horizontal="left"/>
      <protection/>
    </xf>
    <xf numFmtId="14" fontId="2" fillId="0" borderId="35" xfId="0" applyNumberFormat="1" applyFont="1" applyBorder="1" applyAlignment="1" applyProtection="1">
      <alignment horizontal="left"/>
      <protection/>
    </xf>
    <xf numFmtId="164" fontId="2" fillId="24" borderId="36" xfId="0" applyNumberFormat="1" applyFont="1" applyFill="1" applyBorder="1" applyAlignment="1" applyProtection="1">
      <alignment horizontal="left"/>
      <protection/>
    </xf>
    <xf numFmtId="164" fontId="2" fillId="24" borderId="37" xfId="0" applyNumberFormat="1" applyFont="1" applyFill="1" applyBorder="1" applyAlignment="1" applyProtection="1">
      <alignment horizontal="left"/>
      <protection/>
    </xf>
    <xf numFmtId="14" fontId="2" fillId="24" borderId="36" xfId="0" applyNumberFormat="1" applyFont="1" applyFill="1" applyBorder="1" applyAlignment="1">
      <alignment/>
    </xf>
    <xf numFmtId="14" fontId="2" fillId="24" borderId="37" xfId="0" applyNumberFormat="1" applyFont="1" applyFill="1" applyBorder="1" applyAlignment="1">
      <alignment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Font="1" applyBorder="1" applyAlignment="1">
      <alignment horizontal="center"/>
    </xf>
    <xf numFmtId="164" fontId="7" fillId="0" borderId="22" xfId="0" applyFont="1" applyBorder="1" applyAlignment="1">
      <alignment horizontal="center"/>
    </xf>
    <xf numFmtId="164" fontId="7" fillId="0" borderId="26" xfId="0" applyFont="1" applyBorder="1" applyAlignment="1">
      <alignment horizontal="center"/>
    </xf>
    <xf numFmtId="164" fontId="7" fillId="0" borderId="2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164" fontId="7" fillId="0" borderId="20" xfId="0" applyFont="1" applyBorder="1" applyAlignment="1">
      <alignment horizontal="center"/>
    </xf>
    <xf numFmtId="164" fontId="7" fillId="0" borderId="24" xfId="0" applyFont="1" applyBorder="1" applyAlignment="1">
      <alignment horizontal="center"/>
    </xf>
    <xf numFmtId="164" fontId="7" fillId="0" borderId="22" xfId="0" applyNumberFormat="1" applyFont="1" applyBorder="1" applyAlignment="1" applyProtection="1">
      <alignment horizontal="center"/>
      <protection/>
    </xf>
    <xf numFmtId="164" fontId="7" fillId="0" borderId="28" xfId="0" applyFont="1" applyBorder="1" applyAlignment="1">
      <alignment horizontal="center"/>
    </xf>
    <xf numFmtId="164" fontId="7" fillId="0" borderId="26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2" fillId="0" borderId="0" xfId="0" applyFont="1" applyBorder="1" applyAlignment="1">
      <alignment horizontal="centerContinuous"/>
    </xf>
    <xf numFmtId="164" fontId="3" fillId="0" borderId="0" xfId="0" applyNumberFormat="1" applyFont="1" applyAlignment="1" applyProtection="1">
      <alignment/>
      <protection/>
    </xf>
    <xf numFmtId="164" fontId="5" fillId="20" borderId="16" xfId="0" applyNumberFormat="1" applyFont="1" applyFill="1" applyBorder="1" applyAlignment="1" applyProtection="1">
      <alignment horizontal="left"/>
      <protection/>
    </xf>
    <xf numFmtId="164" fontId="5" fillId="20" borderId="29" xfId="0" applyNumberFormat="1" applyFont="1" applyFill="1" applyBorder="1" applyAlignment="1" applyProtection="1">
      <alignment horizontal="left"/>
      <protection/>
    </xf>
    <xf numFmtId="164" fontId="4" fillId="20" borderId="3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5" fillId="0" borderId="38" xfId="0" applyNumberFormat="1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left"/>
      <protection/>
    </xf>
    <xf numFmtId="164" fontId="5" fillId="0" borderId="40" xfId="0" applyNumberFormat="1" applyFont="1" applyBorder="1" applyAlignment="1" applyProtection="1">
      <alignment horizontal="left"/>
      <protection/>
    </xf>
    <xf numFmtId="164" fontId="6" fillId="0" borderId="32" xfId="0" applyNumberFormat="1" applyFont="1" applyBorder="1" applyAlignment="1" applyProtection="1">
      <alignment horizontal="center"/>
      <protection/>
    </xf>
    <xf numFmtId="164" fontId="5" fillId="0" borderId="20" xfId="0" applyNumberFormat="1" applyFont="1" applyBorder="1" applyAlignment="1" applyProtection="1">
      <alignment horizontal="left"/>
      <protection/>
    </xf>
    <xf numFmtId="164" fontId="5" fillId="0" borderId="32" xfId="0" applyFont="1" applyBorder="1" applyAlignment="1">
      <alignment/>
    </xf>
    <xf numFmtId="165" fontId="5" fillId="0" borderId="32" xfId="0" applyNumberFormat="1" applyFont="1" applyBorder="1" applyAlignment="1" applyProtection="1">
      <alignment horizontal="center"/>
      <protection/>
    </xf>
    <xf numFmtId="164" fontId="5" fillId="0" borderId="24" xfId="0" applyNumberFormat="1" applyFont="1" applyBorder="1" applyAlignment="1" applyProtection="1">
      <alignment horizontal="left"/>
      <protection/>
    </xf>
    <xf numFmtId="165" fontId="5" fillId="0" borderId="41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4" fontId="5" fillId="0" borderId="28" xfId="0" applyNumberFormat="1" applyFont="1" applyBorder="1" applyAlignment="1" applyProtection="1">
      <alignment horizontal="left"/>
      <protection/>
    </xf>
    <xf numFmtId="165" fontId="5" fillId="0" borderId="42" xfId="0" applyNumberFormat="1" applyFont="1" applyBorder="1" applyAlignment="1" applyProtection="1">
      <alignment horizontal="center"/>
      <protection/>
    </xf>
    <xf numFmtId="164" fontId="2" fillId="0" borderId="33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4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14" fontId="3" fillId="0" borderId="0" xfId="0" applyNumberFormat="1" applyFont="1" applyAlignment="1">
      <alignment horizontal="centerContinuous"/>
    </xf>
    <xf numFmtId="1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Font="1" applyAlignment="1" quotePrefix="1">
      <alignment horizontal="center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8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4" fontId="2" fillId="0" borderId="35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64" fontId="6" fillId="0" borderId="43" xfId="0" applyNumberFormat="1" applyFont="1" applyBorder="1" applyAlignment="1" applyProtection="1">
      <alignment horizontal="center"/>
      <protection/>
    </xf>
    <xf numFmtId="164" fontId="7" fillId="0" borderId="44" xfId="0" applyNumberFormat="1" applyFont="1" applyBorder="1" applyAlignment="1" applyProtection="1">
      <alignment horizontal="center"/>
      <protection/>
    </xf>
    <xf numFmtId="164" fontId="5" fillId="0" borderId="33" xfId="0" applyNumberFormat="1" applyFont="1" applyBorder="1" applyAlignment="1" applyProtection="1">
      <alignment horizontal="left"/>
      <protection/>
    </xf>
    <xf numFmtId="164" fontId="7" fillId="0" borderId="45" xfId="0" applyNumberFormat="1" applyFont="1" applyBorder="1" applyAlignment="1" applyProtection="1">
      <alignment horizontal="center"/>
      <protection/>
    </xf>
    <xf numFmtId="164" fontId="5" fillId="0" borderId="33" xfId="0" applyNumberFormat="1" applyFont="1" applyBorder="1" applyAlignment="1" applyProtection="1">
      <alignment horizontal="center"/>
      <protection/>
    </xf>
    <xf numFmtId="164" fontId="6" fillId="0" borderId="46" xfId="0" applyNumberFormat="1" applyFont="1" applyBorder="1" applyAlignment="1" applyProtection="1">
      <alignment horizontal="center"/>
      <protection/>
    </xf>
    <xf numFmtId="164" fontId="3" fillId="0" borderId="13" xfId="0" applyNumberFormat="1" applyFont="1" applyBorder="1" applyAlignment="1" applyProtection="1">
      <alignment horizontal="center"/>
      <protection/>
    </xf>
    <xf numFmtId="164" fontId="5" fillId="20" borderId="47" xfId="0" applyNumberFormat="1" applyFont="1" applyFill="1" applyBorder="1" applyAlignment="1" applyProtection="1">
      <alignment horizontal="left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164" fontId="7" fillId="0" borderId="48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left"/>
      <protection/>
    </xf>
    <xf numFmtId="164" fontId="7" fillId="0" borderId="0" xfId="0" applyFont="1" applyBorder="1" applyAlignment="1">
      <alignment/>
    </xf>
    <xf numFmtId="164" fontId="4" fillId="0" borderId="0" xfId="0" applyNumberFormat="1" applyFont="1" applyBorder="1" applyAlignment="1" applyProtection="1">
      <alignment horizontal="center"/>
      <protection/>
    </xf>
    <xf numFmtId="164" fontId="1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5" fillId="0" borderId="49" xfId="0" applyFont="1" applyBorder="1" applyAlignment="1">
      <alignment/>
    </xf>
    <xf numFmtId="164" fontId="5" fillId="0" borderId="38" xfId="0" applyNumberFormat="1" applyFont="1" applyBorder="1" applyAlignment="1" applyProtection="1">
      <alignment/>
      <protection/>
    </xf>
    <xf numFmtId="164" fontId="5" fillId="0" borderId="40" xfId="0" applyNumberFormat="1" applyFont="1" applyBorder="1" applyAlignment="1" applyProtection="1">
      <alignment horizontal="center"/>
      <protection/>
    </xf>
    <xf numFmtId="165" fontId="5" fillId="0" borderId="32" xfId="0" applyNumberFormat="1" applyFont="1" applyBorder="1" applyAlignment="1">
      <alignment horizontal="center"/>
    </xf>
    <xf numFmtId="164" fontId="5" fillId="0" borderId="21" xfId="0" applyNumberFormat="1" applyFont="1" applyBorder="1" applyAlignment="1" applyProtection="1">
      <alignment horizontal="left"/>
      <protection/>
    </xf>
    <xf numFmtId="164" fontId="5" fillId="0" borderId="24" xfId="0" applyNumberFormat="1" applyFont="1" applyBorder="1" applyAlignment="1" applyProtection="1">
      <alignment horizontal="center"/>
      <protection/>
    </xf>
    <xf numFmtId="164" fontId="5" fillId="0" borderId="41" xfId="0" applyNumberFormat="1" applyFont="1" applyBorder="1" applyAlignment="1" applyProtection="1">
      <alignment horizontal="center"/>
      <protection/>
    </xf>
    <xf numFmtId="164" fontId="5" fillId="0" borderId="18" xfId="0" applyNumberFormat="1" applyFont="1" applyBorder="1" applyAlignment="1" applyProtection="1">
      <alignment horizontal="left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25" xfId="0" applyNumberFormat="1" applyFont="1" applyBorder="1" applyAlignment="1" applyProtection="1">
      <alignment horizontal="left"/>
      <protection/>
    </xf>
    <xf numFmtId="164" fontId="5" fillId="0" borderId="42" xfId="0" applyNumberFormat="1" applyFont="1" applyBorder="1" applyAlignment="1" applyProtection="1">
      <alignment horizontal="center"/>
      <protection/>
    </xf>
    <xf numFmtId="164" fontId="4" fillId="0" borderId="18" xfId="0" applyNumberFormat="1" applyFont="1" applyBorder="1" applyAlignment="1" applyProtection="1">
      <alignment horizontal="center"/>
      <protection/>
    </xf>
    <xf numFmtId="164" fontId="4" fillId="0" borderId="31" xfId="0" applyNumberFormat="1" applyFont="1" applyBorder="1" applyAlignment="1" applyProtection="1">
      <alignment horizontal="center"/>
      <protection/>
    </xf>
    <xf numFmtId="164" fontId="4" fillId="0" borderId="32" xfId="0" applyNumberFormat="1" applyFont="1" applyBorder="1" applyAlignment="1" applyProtection="1">
      <alignment horizontal="center"/>
      <protection/>
    </xf>
    <xf numFmtId="164" fontId="5" fillId="0" borderId="31" xfId="0" applyNumberFormat="1" applyFont="1" applyBorder="1" applyAlignment="1" applyProtection="1">
      <alignment/>
      <protection/>
    </xf>
    <xf numFmtId="164" fontId="5" fillId="0" borderId="32" xfId="0" applyNumberFormat="1" applyFont="1" applyBorder="1" applyAlignment="1" applyProtection="1">
      <alignment/>
      <protection/>
    </xf>
    <xf numFmtId="164" fontId="5" fillId="0" borderId="25" xfId="0" applyFont="1" applyBorder="1" applyAlignment="1">
      <alignment/>
    </xf>
    <xf numFmtId="164" fontId="5" fillId="0" borderId="50" xfId="0" applyFont="1" applyBorder="1" applyAlignment="1">
      <alignment/>
    </xf>
    <xf numFmtId="164" fontId="5" fillId="0" borderId="42" xfId="0" applyFont="1" applyBorder="1" applyAlignment="1">
      <alignment/>
    </xf>
    <xf numFmtId="164" fontId="5" fillId="0" borderId="48" xfId="0" applyNumberFormat="1" applyFont="1" applyBorder="1" applyAlignment="1" applyProtection="1">
      <alignment horizontal="center"/>
      <protection/>
    </xf>
    <xf numFmtId="164" fontId="5" fillId="0" borderId="19" xfId="0" applyFont="1" applyBorder="1" applyAlignment="1">
      <alignment/>
    </xf>
    <xf numFmtId="164" fontId="5" fillId="0" borderId="51" xfId="0" applyNumberFormat="1" applyFont="1" applyBorder="1" applyAlignment="1" applyProtection="1">
      <alignment horizontal="center"/>
      <protection/>
    </xf>
    <xf numFmtId="164" fontId="5" fillId="0" borderId="52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5" fillId="0" borderId="20" xfId="0" applyFont="1" applyBorder="1" applyAlignment="1">
      <alignment/>
    </xf>
    <xf numFmtId="164" fontId="5" fillId="0" borderId="32" xfId="0" applyNumberFormat="1" applyFont="1" applyBorder="1" applyAlignment="1" applyProtection="1">
      <alignment horizontal="center"/>
      <protection/>
    </xf>
    <xf numFmtId="164" fontId="5" fillId="0" borderId="28" xfId="0" applyFont="1" applyBorder="1" applyAlignment="1">
      <alignment/>
    </xf>
    <xf numFmtId="164" fontId="5" fillId="0" borderId="31" xfId="0" applyFont="1" applyBorder="1" applyAlignment="1">
      <alignment horizontal="center"/>
    </xf>
    <xf numFmtId="164" fontId="5" fillId="0" borderId="48" xfId="0" applyFont="1" applyBorder="1" applyAlignment="1">
      <alignment/>
    </xf>
    <xf numFmtId="164" fontId="5" fillId="0" borderId="53" xfId="0" applyFont="1" applyBorder="1" applyAlignment="1">
      <alignment/>
    </xf>
    <xf numFmtId="164" fontId="8" fillId="0" borderId="0" xfId="0" applyFont="1" applyAlignment="1">
      <alignment horizontal="center"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4" fontId="8" fillId="23" borderId="0" xfId="0" applyFont="1" applyFill="1" applyAlignment="1">
      <alignment/>
    </xf>
    <xf numFmtId="164" fontId="8" fillId="23" borderId="0" xfId="0" applyFont="1" applyFill="1" applyAlignment="1">
      <alignment horizontal="right"/>
    </xf>
    <xf numFmtId="164" fontId="2" fillId="23" borderId="0" xfId="0" applyFont="1" applyFill="1" applyAlignment="1">
      <alignment horizontal="center"/>
    </xf>
    <xf numFmtId="164" fontId="2" fillId="23" borderId="0" xfId="0" applyFont="1" applyFill="1" applyAlignment="1">
      <alignment/>
    </xf>
    <xf numFmtId="164" fontId="2" fillId="23" borderId="0" xfId="0" applyNumberFormat="1" applyFont="1" applyFill="1" applyAlignment="1" applyProtection="1">
      <alignment/>
      <protection/>
    </xf>
    <xf numFmtId="164" fontId="2" fillId="23" borderId="0" xfId="0" applyNumberFormat="1" applyFont="1" applyFill="1" applyAlignment="1" applyProtection="1">
      <alignment horizontal="center"/>
      <protection/>
    </xf>
    <xf numFmtId="164" fontId="4" fillId="23" borderId="14" xfId="0" applyFont="1" applyFill="1" applyBorder="1" applyAlignment="1">
      <alignment horizontal="center"/>
    </xf>
    <xf numFmtId="164" fontId="5" fillId="23" borderId="15" xfId="0" applyNumberFormat="1" applyFont="1" applyFill="1" applyBorder="1" applyAlignment="1" applyProtection="1">
      <alignment horizontal="left"/>
      <protection/>
    </xf>
    <xf numFmtId="164" fontId="4" fillId="23" borderId="16" xfId="0" applyNumberFormat="1" applyFont="1" applyFill="1" applyBorder="1" applyAlignment="1" applyProtection="1">
      <alignment horizontal="center"/>
      <protection/>
    </xf>
    <xf numFmtId="164" fontId="5" fillId="23" borderId="17" xfId="0" applyNumberFormat="1" applyFont="1" applyFill="1" applyBorder="1" applyAlignment="1" applyProtection="1">
      <alignment horizontal="left"/>
      <protection/>
    </xf>
    <xf numFmtId="164" fontId="5" fillId="23" borderId="47" xfId="0" applyNumberFormat="1" applyFont="1" applyFill="1" applyBorder="1" applyAlignment="1" applyProtection="1">
      <alignment horizontal="left"/>
      <protection/>
    </xf>
    <xf numFmtId="164" fontId="5" fillId="23" borderId="49" xfId="0" applyFont="1" applyFill="1" applyBorder="1" applyAlignment="1">
      <alignment/>
    </xf>
    <xf numFmtId="164" fontId="5" fillId="23" borderId="38" xfId="0" applyNumberFormat="1" applyFont="1" applyFill="1" applyBorder="1" applyAlignment="1" applyProtection="1">
      <alignment/>
      <protection/>
    </xf>
    <xf numFmtId="164" fontId="5" fillId="23" borderId="39" xfId="0" applyNumberFormat="1" applyFont="1" applyFill="1" applyBorder="1" applyAlignment="1" applyProtection="1">
      <alignment horizontal="left"/>
      <protection/>
    </xf>
    <xf numFmtId="164" fontId="5" fillId="23" borderId="40" xfId="0" applyNumberFormat="1" applyFont="1" applyFill="1" applyBorder="1" applyAlignment="1" applyProtection="1">
      <alignment horizontal="center"/>
      <protection/>
    </xf>
    <xf numFmtId="164" fontId="5" fillId="23" borderId="38" xfId="0" applyFont="1" applyFill="1" applyBorder="1" applyAlignment="1">
      <alignment/>
    </xf>
    <xf numFmtId="164" fontId="5" fillId="23" borderId="52" xfId="0" applyFont="1" applyFill="1" applyBorder="1" applyAlignment="1">
      <alignment/>
    </xf>
    <xf numFmtId="164" fontId="6" fillId="23" borderId="18" xfId="0" applyNumberFormat="1" applyFont="1" applyFill="1" applyBorder="1" applyAlignment="1" applyProtection="1">
      <alignment horizontal="center"/>
      <protection/>
    </xf>
    <xf numFmtId="164" fontId="5" fillId="23" borderId="19" xfId="0" applyNumberFormat="1" applyFont="1" applyFill="1" applyBorder="1" applyAlignment="1" applyProtection="1">
      <alignment/>
      <protection/>
    </xf>
    <xf numFmtId="164" fontId="5" fillId="23" borderId="0" xfId="0" applyNumberFormat="1" applyFont="1" applyFill="1" applyBorder="1" applyAlignment="1" applyProtection="1">
      <alignment horizontal="left"/>
      <protection/>
    </xf>
    <xf numFmtId="164" fontId="5" fillId="23" borderId="20" xfId="0" applyNumberFormat="1" applyFont="1" applyFill="1" applyBorder="1" applyAlignment="1" applyProtection="1">
      <alignment horizontal="center"/>
      <protection/>
    </xf>
    <xf numFmtId="164" fontId="5" fillId="23" borderId="19" xfId="0" applyNumberFormat="1" applyFont="1" applyFill="1" applyBorder="1" applyAlignment="1" applyProtection="1">
      <alignment horizontal="center"/>
      <protection/>
    </xf>
    <xf numFmtId="164" fontId="5" fillId="23" borderId="48" xfId="0" applyNumberFormat="1" applyFont="1" applyFill="1" applyBorder="1" applyAlignment="1" applyProtection="1">
      <alignment horizontal="center"/>
      <protection/>
    </xf>
    <xf numFmtId="164" fontId="5" fillId="23" borderId="18" xfId="0" applyFont="1" applyFill="1" applyBorder="1" applyAlignment="1">
      <alignment/>
    </xf>
    <xf numFmtId="164" fontId="5" fillId="23" borderId="19" xfId="0" applyFont="1" applyFill="1" applyBorder="1" applyAlignment="1">
      <alignment horizontal="center"/>
    </xf>
    <xf numFmtId="165" fontId="5" fillId="23" borderId="18" xfId="0" applyNumberFormat="1" applyFont="1" applyFill="1" applyBorder="1" applyAlignment="1" applyProtection="1">
      <alignment horizontal="center"/>
      <protection/>
    </xf>
    <xf numFmtId="164" fontId="5" fillId="23" borderId="19" xfId="0" applyFont="1" applyFill="1" applyBorder="1" applyAlignment="1">
      <alignment/>
    </xf>
    <xf numFmtId="164" fontId="5" fillId="23" borderId="20" xfId="0" applyFont="1" applyFill="1" applyBorder="1" applyAlignment="1">
      <alignment horizontal="center"/>
    </xf>
    <xf numFmtId="164" fontId="5" fillId="23" borderId="21" xfId="0" applyNumberFormat="1" applyFont="1" applyFill="1" applyBorder="1" applyAlignment="1" applyProtection="1">
      <alignment horizontal="left"/>
      <protection/>
    </xf>
    <xf numFmtId="164" fontId="5" fillId="23" borderId="22" xfId="0" applyFont="1" applyFill="1" applyBorder="1" applyAlignment="1">
      <alignment horizontal="center"/>
    </xf>
    <xf numFmtId="164" fontId="5" fillId="23" borderId="23" xfId="0" applyNumberFormat="1" applyFont="1" applyFill="1" applyBorder="1" applyAlignment="1" applyProtection="1">
      <alignment horizontal="left"/>
      <protection/>
    </xf>
    <xf numFmtId="164" fontId="5" fillId="23" borderId="24" xfId="0" applyFont="1" applyFill="1" applyBorder="1" applyAlignment="1">
      <alignment horizontal="center"/>
    </xf>
    <xf numFmtId="164" fontId="5" fillId="23" borderId="22" xfId="0" applyNumberFormat="1" applyFont="1" applyFill="1" applyBorder="1" applyAlignment="1" applyProtection="1">
      <alignment horizontal="center"/>
      <protection/>
    </xf>
    <xf numFmtId="164" fontId="5" fillId="23" borderId="51" xfId="0" applyNumberFormat="1" applyFont="1" applyFill="1" applyBorder="1" applyAlignment="1" applyProtection="1">
      <alignment horizontal="center"/>
      <protection/>
    </xf>
    <xf numFmtId="164" fontId="5" fillId="23" borderId="18" xfId="0" applyNumberFormat="1" applyFont="1" applyFill="1" applyBorder="1" applyAlignment="1" applyProtection="1">
      <alignment horizontal="left"/>
      <protection/>
    </xf>
    <xf numFmtId="164" fontId="5" fillId="23" borderId="38" xfId="0" applyNumberFormat="1" applyFont="1" applyFill="1" applyBorder="1" applyAlignment="1" applyProtection="1">
      <alignment horizontal="center"/>
      <protection/>
    </xf>
    <xf numFmtId="164" fontId="5" fillId="23" borderId="39" xfId="0" applyNumberFormat="1" applyFont="1" applyFill="1" applyBorder="1" applyAlignment="1" applyProtection="1">
      <alignment horizontal="center"/>
      <protection/>
    </xf>
    <xf numFmtId="164" fontId="5" fillId="23" borderId="52" xfId="0" applyNumberFormat="1" applyFont="1" applyFill="1" applyBorder="1" applyAlignment="1" applyProtection="1">
      <alignment horizontal="center"/>
      <protection/>
    </xf>
    <xf numFmtId="164" fontId="5" fillId="23" borderId="0" xfId="0" applyNumberFormat="1" applyFont="1" applyFill="1" applyBorder="1" applyAlignment="1" applyProtection="1">
      <alignment horizontal="center"/>
      <protection/>
    </xf>
    <xf numFmtId="164" fontId="5" fillId="23" borderId="23" xfId="0" applyNumberFormat="1" applyFont="1" applyFill="1" applyBorder="1" applyAlignment="1" applyProtection="1">
      <alignment horizontal="center"/>
      <protection/>
    </xf>
    <xf numFmtId="164" fontId="5" fillId="23" borderId="48" xfId="0" applyFont="1" applyFill="1" applyBorder="1" applyAlignment="1">
      <alignment horizontal="center"/>
    </xf>
    <xf numFmtId="164" fontId="4" fillId="23" borderId="38" xfId="0" applyNumberFormat="1" applyFont="1" applyFill="1" applyBorder="1" applyAlignment="1" applyProtection="1">
      <alignment horizontal="center"/>
      <protection/>
    </xf>
    <xf numFmtId="164" fontId="4" fillId="23" borderId="40" xfId="0" applyNumberFormat="1" applyFont="1" applyFill="1" applyBorder="1" applyAlignment="1" applyProtection="1">
      <alignment horizontal="center"/>
      <protection/>
    </xf>
    <xf numFmtId="164" fontId="5" fillId="23" borderId="24" xfId="0" applyNumberFormat="1" applyFont="1" applyFill="1" applyBorder="1" applyAlignment="1" applyProtection="1">
      <alignment horizontal="center"/>
      <protection/>
    </xf>
    <xf numFmtId="164" fontId="4" fillId="23" borderId="19" xfId="0" applyFont="1" applyFill="1" applyBorder="1" applyAlignment="1">
      <alignment horizontal="center"/>
    </xf>
    <xf numFmtId="164" fontId="4" fillId="23" borderId="20" xfId="0" applyFont="1" applyFill="1" applyBorder="1" applyAlignment="1">
      <alignment horizontal="center"/>
    </xf>
    <xf numFmtId="164" fontId="5" fillId="23" borderId="25" xfId="0" applyNumberFormat="1" applyFont="1" applyFill="1" applyBorder="1" applyAlignment="1" applyProtection="1">
      <alignment horizontal="left"/>
      <protection/>
    </xf>
    <xf numFmtId="164" fontId="5" fillId="23" borderId="26" xfId="0" applyFont="1" applyFill="1" applyBorder="1" applyAlignment="1">
      <alignment horizontal="center"/>
    </xf>
    <xf numFmtId="164" fontId="5" fillId="23" borderId="27" xfId="0" applyNumberFormat="1" applyFont="1" applyFill="1" applyBorder="1" applyAlignment="1" applyProtection="1">
      <alignment horizontal="left"/>
      <protection/>
    </xf>
    <xf numFmtId="164" fontId="5" fillId="23" borderId="28" xfId="0" applyFont="1" applyFill="1" applyBorder="1" applyAlignment="1">
      <alignment horizontal="center"/>
    </xf>
    <xf numFmtId="164" fontId="5" fillId="23" borderId="26" xfId="0" applyNumberFormat="1" applyFont="1" applyFill="1" applyBorder="1" applyAlignment="1" applyProtection="1">
      <alignment horizontal="center"/>
      <protection/>
    </xf>
    <xf numFmtId="164" fontId="5" fillId="23" borderId="27" xfId="0" applyNumberFormat="1" applyFont="1" applyFill="1" applyBorder="1" applyAlignment="1" applyProtection="1">
      <alignment horizontal="center"/>
      <protection/>
    </xf>
    <xf numFmtId="164" fontId="5" fillId="23" borderId="53" xfId="0" applyNumberFormat="1" applyFont="1" applyFill="1" applyBorder="1" applyAlignment="1" applyProtection="1">
      <alignment horizontal="center"/>
      <protection/>
    </xf>
    <xf numFmtId="164" fontId="8" fillId="25" borderId="0" xfId="0" applyFont="1" applyFill="1" applyAlignment="1">
      <alignment/>
    </xf>
    <xf numFmtId="164" fontId="8" fillId="25" borderId="0" xfId="0" applyFont="1" applyFill="1" applyAlignment="1">
      <alignment horizontal="right"/>
    </xf>
    <xf numFmtId="164" fontId="2" fillId="25" borderId="0" xfId="0" applyFont="1" applyFill="1" applyAlignment="1">
      <alignment horizontal="center"/>
    </xf>
    <xf numFmtId="164" fontId="2" fillId="25" borderId="0" xfId="0" applyFont="1" applyFill="1" applyAlignment="1">
      <alignment/>
    </xf>
    <xf numFmtId="164" fontId="2" fillId="25" borderId="0" xfId="0" applyNumberFormat="1" applyFont="1" applyFill="1" applyAlignment="1" applyProtection="1">
      <alignment/>
      <protection/>
    </xf>
    <xf numFmtId="164" fontId="2" fillId="25" borderId="0" xfId="0" applyNumberFormat="1" applyFont="1" applyFill="1" applyAlignment="1" applyProtection="1">
      <alignment horizontal="center"/>
      <protection/>
    </xf>
    <xf numFmtId="164" fontId="4" fillId="25" borderId="14" xfId="0" applyFont="1" applyFill="1" applyBorder="1" applyAlignment="1">
      <alignment horizontal="center"/>
    </xf>
    <xf numFmtId="164" fontId="5" fillId="25" borderId="15" xfId="0" applyNumberFormat="1" applyFont="1" applyFill="1" applyBorder="1" applyAlignment="1" applyProtection="1">
      <alignment horizontal="left"/>
      <protection/>
    </xf>
    <xf numFmtId="164" fontId="4" fillId="25" borderId="16" xfId="0" applyNumberFormat="1" applyFont="1" applyFill="1" applyBorder="1" applyAlignment="1" applyProtection="1">
      <alignment horizontal="center"/>
      <protection/>
    </xf>
    <xf numFmtId="164" fontId="5" fillId="25" borderId="17" xfId="0" applyNumberFormat="1" applyFont="1" applyFill="1" applyBorder="1" applyAlignment="1" applyProtection="1">
      <alignment horizontal="left"/>
      <protection/>
    </xf>
    <xf numFmtId="164" fontId="5" fillId="25" borderId="47" xfId="0" applyNumberFormat="1" applyFont="1" applyFill="1" applyBorder="1" applyAlignment="1" applyProtection="1">
      <alignment horizontal="left"/>
      <protection/>
    </xf>
    <xf numFmtId="164" fontId="6" fillId="25" borderId="18" xfId="0" applyNumberFormat="1" applyFont="1" applyFill="1" applyBorder="1" applyAlignment="1" applyProtection="1">
      <alignment horizontal="center"/>
      <protection/>
    </xf>
    <xf numFmtId="164" fontId="7" fillId="25" borderId="19" xfId="0" applyNumberFormat="1" applyFont="1" applyFill="1" applyBorder="1" applyAlignment="1" applyProtection="1">
      <alignment horizontal="center"/>
      <protection/>
    </xf>
    <xf numFmtId="164" fontId="5" fillId="25" borderId="0" xfId="0" applyNumberFormat="1" applyFont="1" applyFill="1" applyBorder="1" applyAlignment="1" applyProtection="1">
      <alignment horizontal="left"/>
      <protection/>
    </xf>
    <xf numFmtId="164" fontId="7" fillId="25" borderId="20" xfId="0" applyNumberFormat="1" applyFont="1" applyFill="1" applyBorder="1" applyAlignment="1" applyProtection="1">
      <alignment horizontal="center"/>
      <protection/>
    </xf>
    <xf numFmtId="164" fontId="7" fillId="25" borderId="48" xfId="0" applyNumberFormat="1" applyFont="1" applyFill="1" applyBorder="1" applyAlignment="1" applyProtection="1">
      <alignment horizontal="center"/>
      <protection/>
    </xf>
    <xf numFmtId="164" fontId="5" fillId="25" borderId="18" xfId="0" applyFont="1" applyFill="1" applyBorder="1" applyAlignment="1">
      <alignment/>
    </xf>
    <xf numFmtId="164" fontId="7" fillId="25" borderId="19" xfId="0" applyFont="1" applyFill="1" applyBorder="1" applyAlignment="1">
      <alignment horizontal="center"/>
    </xf>
    <xf numFmtId="165" fontId="5" fillId="25" borderId="18" xfId="0" applyNumberFormat="1" applyFont="1" applyFill="1" applyBorder="1" applyAlignment="1" applyProtection="1">
      <alignment horizontal="center"/>
      <protection/>
    </xf>
    <xf numFmtId="164" fontId="7" fillId="25" borderId="20" xfId="0" applyFont="1" applyFill="1" applyBorder="1" applyAlignment="1">
      <alignment horizontal="center"/>
    </xf>
    <xf numFmtId="165" fontId="5" fillId="25" borderId="21" xfId="0" applyNumberFormat="1" applyFont="1" applyFill="1" applyBorder="1" applyAlignment="1" applyProtection="1">
      <alignment horizontal="center"/>
      <protection/>
    </xf>
    <xf numFmtId="164" fontId="7" fillId="25" borderId="22" xfId="0" applyFont="1" applyFill="1" applyBorder="1" applyAlignment="1">
      <alignment horizontal="center"/>
    </xf>
    <xf numFmtId="164" fontId="5" fillId="25" borderId="23" xfId="0" applyNumberFormat="1" applyFont="1" applyFill="1" applyBorder="1" applyAlignment="1" applyProtection="1">
      <alignment horizontal="left"/>
      <protection/>
    </xf>
    <xf numFmtId="164" fontId="7" fillId="25" borderId="24" xfId="0" applyFont="1" applyFill="1" applyBorder="1" applyAlignment="1">
      <alignment horizontal="center"/>
    </xf>
    <xf numFmtId="164" fontId="7" fillId="25" borderId="22" xfId="0" applyNumberFormat="1" applyFont="1" applyFill="1" applyBorder="1" applyAlignment="1" applyProtection="1">
      <alignment horizontal="center"/>
      <protection/>
    </xf>
    <xf numFmtId="164" fontId="7" fillId="25" borderId="51" xfId="0" applyNumberFormat="1" applyFont="1" applyFill="1" applyBorder="1" applyAlignment="1" applyProtection="1">
      <alignment horizontal="center"/>
      <protection/>
    </xf>
    <xf numFmtId="164" fontId="5" fillId="25" borderId="0" xfId="0" applyNumberFormat="1" applyFont="1" applyFill="1" applyBorder="1" applyAlignment="1" applyProtection="1">
      <alignment horizontal="center"/>
      <protection/>
    </xf>
    <xf numFmtId="164" fontId="5" fillId="25" borderId="23" xfId="0" applyNumberFormat="1" applyFont="1" applyFill="1" applyBorder="1" applyAlignment="1" applyProtection="1">
      <alignment horizontal="center"/>
      <protection/>
    </xf>
    <xf numFmtId="164" fontId="7" fillId="25" borderId="48" xfId="0" applyFont="1" applyFill="1" applyBorder="1" applyAlignment="1">
      <alignment horizontal="center"/>
    </xf>
    <xf numFmtId="165" fontId="5" fillId="25" borderId="25" xfId="0" applyNumberFormat="1" applyFont="1" applyFill="1" applyBorder="1" applyAlignment="1" applyProtection="1">
      <alignment horizontal="center"/>
      <protection/>
    </xf>
    <xf numFmtId="164" fontId="7" fillId="25" borderId="26" xfId="0" applyFont="1" applyFill="1" applyBorder="1" applyAlignment="1">
      <alignment horizontal="center"/>
    </xf>
    <xf numFmtId="164" fontId="5" fillId="25" borderId="27" xfId="0" applyNumberFormat="1" applyFont="1" applyFill="1" applyBorder="1" applyAlignment="1" applyProtection="1">
      <alignment horizontal="left"/>
      <protection/>
    </xf>
    <xf numFmtId="164" fontId="7" fillId="25" borderId="28" xfId="0" applyFont="1" applyFill="1" applyBorder="1" applyAlignment="1">
      <alignment horizontal="center"/>
    </xf>
    <xf numFmtId="164" fontId="7" fillId="25" borderId="26" xfId="0" applyNumberFormat="1" applyFont="1" applyFill="1" applyBorder="1" applyAlignment="1" applyProtection="1">
      <alignment horizontal="center"/>
      <protection/>
    </xf>
    <xf numFmtId="164" fontId="5" fillId="25" borderId="27" xfId="0" applyNumberFormat="1" applyFont="1" applyFill="1" applyBorder="1" applyAlignment="1" applyProtection="1">
      <alignment horizontal="center"/>
      <protection/>
    </xf>
    <xf numFmtId="164" fontId="7" fillId="25" borderId="53" xfId="0" applyNumberFormat="1" applyFont="1" applyFill="1" applyBorder="1" applyAlignment="1" applyProtection="1">
      <alignment horizontal="center"/>
      <protection/>
    </xf>
    <xf numFmtId="164" fontId="6" fillId="25" borderId="14" xfId="0" applyFont="1" applyFill="1" applyBorder="1" applyAlignment="1">
      <alignment horizontal="center"/>
    </xf>
    <xf numFmtId="164" fontId="2" fillId="25" borderId="15" xfId="0" applyNumberFormat="1" applyFont="1" applyFill="1" applyBorder="1" applyAlignment="1" applyProtection="1">
      <alignment horizontal="left"/>
      <protection/>
    </xf>
    <xf numFmtId="164" fontId="6" fillId="25" borderId="16" xfId="0" applyNumberFormat="1" applyFont="1" applyFill="1" applyBorder="1" applyAlignment="1" applyProtection="1">
      <alignment horizontal="center"/>
      <protection/>
    </xf>
    <xf numFmtId="164" fontId="2" fillId="25" borderId="17" xfId="0" applyNumberFormat="1" applyFont="1" applyFill="1" applyBorder="1" applyAlignment="1" applyProtection="1">
      <alignment horizontal="left"/>
      <protection/>
    </xf>
    <xf numFmtId="164" fontId="6" fillId="25" borderId="47" xfId="0" applyNumberFormat="1" applyFont="1" applyFill="1" applyBorder="1" applyAlignment="1" applyProtection="1">
      <alignment horizontal="center"/>
      <protection/>
    </xf>
    <xf numFmtId="164" fontId="5" fillId="25" borderId="49" xfId="0" applyFont="1" applyFill="1" applyBorder="1" applyAlignment="1">
      <alignment/>
    </xf>
    <xf numFmtId="164" fontId="5" fillId="25" borderId="38" xfId="0" applyNumberFormat="1" applyFont="1" applyFill="1" applyBorder="1" applyAlignment="1" applyProtection="1">
      <alignment/>
      <protection/>
    </xf>
    <xf numFmtId="164" fontId="5" fillId="25" borderId="39" xfId="0" applyNumberFormat="1" applyFont="1" applyFill="1" applyBorder="1" applyAlignment="1" applyProtection="1">
      <alignment horizontal="left"/>
      <protection/>
    </xf>
    <xf numFmtId="164" fontId="5" fillId="25" borderId="40" xfId="0" applyNumberFormat="1" applyFont="1" applyFill="1" applyBorder="1" applyAlignment="1" applyProtection="1">
      <alignment horizontal="center"/>
      <protection/>
    </xf>
    <xf numFmtId="164" fontId="5" fillId="25" borderId="38" xfId="0" applyFont="1" applyFill="1" applyBorder="1" applyAlignment="1">
      <alignment/>
    </xf>
    <xf numFmtId="164" fontId="5" fillId="25" borderId="40" xfId="0" applyFont="1" applyFill="1" applyBorder="1" applyAlignment="1">
      <alignment/>
    </xf>
    <xf numFmtId="164" fontId="5" fillId="25" borderId="39" xfId="0" applyFont="1" applyFill="1" applyBorder="1" applyAlignment="1">
      <alignment/>
    </xf>
    <xf numFmtId="164" fontId="5" fillId="25" borderId="54" xfId="0" applyFont="1" applyFill="1" applyBorder="1" applyAlignment="1">
      <alignment/>
    </xf>
    <xf numFmtId="164" fontId="7" fillId="25" borderId="19" xfId="0" applyNumberFormat="1" applyFont="1" applyFill="1" applyBorder="1" applyAlignment="1" applyProtection="1">
      <alignment/>
      <protection/>
    </xf>
    <xf numFmtId="164" fontId="6" fillId="25" borderId="32" xfId="0" applyNumberFormat="1" applyFont="1" applyFill="1" applyBorder="1" applyAlignment="1" applyProtection="1">
      <alignment horizontal="center"/>
      <protection/>
    </xf>
    <xf numFmtId="164" fontId="5" fillId="25" borderId="32" xfId="0" applyFont="1" applyFill="1" applyBorder="1" applyAlignment="1">
      <alignment/>
    </xf>
    <xf numFmtId="164" fontId="7" fillId="25" borderId="19" xfId="0" applyFont="1" applyFill="1" applyBorder="1" applyAlignment="1">
      <alignment/>
    </xf>
    <xf numFmtId="165" fontId="5" fillId="25" borderId="32" xfId="0" applyNumberFormat="1" applyFont="1" applyFill="1" applyBorder="1" applyAlignment="1">
      <alignment horizontal="center"/>
    </xf>
    <xf numFmtId="164" fontId="5" fillId="25" borderId="21" xfId="0" applyNumberFormat="1" applyFont="1" applyFill="1" applyBorder="1" applyAlignment="1" applyProtection="1">
      <alignment horizontal="left"/>
      <protection/>
    </xf>
    <xf numFmtId="164" fontId="5" fillId="25" borderId="22" xfId="0" applyFont="1" applyFill="1" applyBorder="1" applyAlignment="1">
      <alignment horizontal="center"/>
    </xf>
    <xf numFmtId="164" fontId="5" fillId="25" borderId="24" xfId="0" applyFont="1" applyFill="1" applyBorder="1" applyAlignment="1">
      <alignment horizontal="center"/>
    </xf>
    <xf numFmtId="164" fontId="5" fillId="25" borderId="22" xfId="0" applyNumberFormat="1" applyFont="1" applyFill="1" applyBorder="1" applyAlignment="1" applyProtection="1">
      <alignment horizontal="center"/>
      <protection/>
    </xf>
    <xf numFmtId="164" fontId="5" fillId="25" borderId="24" xfId="0" applyNumberFormat="1" applyFont="1" applyFill="1" applyBorder="1" applyAlignment="1" applyProtection="1">
      <alignment horizontal="center"/>
      <protection/>
    </xf>
    <xf numFmtId="164" fontId="5" fillId="25" borderId="41" xfId="0" applyNumberFormat="1" applyFont="1" applyFill="1" applyBorder="1" applyAlignment="1" applyProtection="1">
      <alignment horizontal="center"/>
      <protection/>
    </xf>
    <xf numFmtId="164" fontId="5" fillId="25" borderId="18" xfId="0" applyNumberFormat="1" applyFont="1" applyFill="1" applyBorder="1" applyAlignment="1" applyProtection="1">
      <alignment horizontal="left"/>
      <protection/>
    </xf>
    <xf numFmtId="164" fontId="5" fillId="25" borderId="38" xfId="0" applyNumberFormat="1" applyFont="1" applyFill="1" applyBorder="1" applyAlignment="1" applyProtection="1">
      <alignment horizontal="center"/>
      <protection/>
    </xf>
    <xf numFmtId="164" fontId="5" fillId="25" borderId="39" xfId="0" applyNumberFormat="1" applyFont="1" applyFill="1" applyBorder="1" applyAlignment="1" applyProtection="1">
      <alignment horizontal="center"/>
      <protection/>
    </xf>
    <xf numFmtId="164" fontId="7" fillId="25" borderId="0" xfId="0" applyNumberFormat="1" applyFont="1" applyFill="1" applyBorder="1" applyAlignment="1" applyProtection="1">
      <alignment horizontal="center"/>
      <protection/>
    </xf>
    <xf numFmtId="164" fontId="5" fillId="25" borderId="41" xfId="0" applyFont="1" applyFill="1" applyBorder="1" applyAlignment="1">
      <alignment/>
    </xf>
    <xf numFmtId="164" fontId="4" fillId="25" borderId="38" xfId="0" applyNumberFormat="1" applyFont="1" applyFill="1" applyBorder="1" applyAlignment="1" applyProtection="1">
      <alignment horizontal="center"/>
      <protection/>
    </xf>
    <xf numFmtId="164" fontId="4" fillId="25" borderId="40" xfId="0" applyNumberFormat="1" applyFont="1" applyFill="1" applyBorder="1" applyAlignment="1" applyProtection="1">
      <alignment horizontal="center"/>
      <protection/>
    </xf>
    <xf numFmtId="164" fontId="5" fillId="25" borderId="54" xfId="0" applyNumberFormat="1" applyFont="1" applyFill="1" applyBorder="1" applyAlignment="1" applyProtection="1">
      <alignment horizontal="center"/>
      <protection/>
    </xf>
    <xf numFmtId="164" fontId="5" fillId="25" borderId="25" xfId="0" applyNumberFormat="1" applyFont="1" applyFill="1" applyBorder="1" applyAlignment="1" applyProtection="1">
      <alignment horizontal="left"/>
      <protection/>
    </xf>
    <xf numFmtId="164" fontId="5" fillId="25" borderId="26" xfId="0" applyFont="1" applyFill="1" applyBorder="1" applyAlignment="1">
      <alignment horizontal="center"/>
    </xf>
    <xf numFmtId="164" fontId="5" fillId="25" borderId="28" xfId="0" applyFont="1" applyFill="1" applyBorder="1" applyAlignment="1">
      <alignment horizontal="center"/>
    </xf>
    <xf numFmtId="164" fontId="5" fillId="25" borderId="26" xfId="0" applyNumberFormat="1" applyFont="1" applyFill="1" applyBorder="1" applyAlignment="1" applyProtection="1">
      <alignment horizontal="center"/>
      <protection/>
    </xf>
    <xf numFmtId="164" fontId="5" fillId="25" borderId="28" xfId="0" applyNumberFormat="1" applyFont="1" applyFill="1" applyBorder="1" applyAlignment="1" applyProtection="1">
      <alignment horizontal="center"/>
      <protection/>
    </xf>
    <xf numFmtId="164" fontId="5" fillId="25" borderId="42" xfId="0" applyNumberFormat="1" applyFont="1" applyFill="1" applyBorder="1" applyAlignment="1" applyProtection="1">
      <alignment horizontal="center"/>
      <protection/>
    </xf>
    <xf numFmtId="164" fontId="2" fillId="26" borderId="35" xfId="0" applyFont="1" applyFill="1" applyBorder="1" applyAlignment="1">
      <alignment/>
    </xf>
    <xf numFmtId="164" fontId="2" fillId="26" borderId="34" xfId="0" applyFont="1" applyFill="1" applyBorder="1" applyAlignment="1">
      <alignment/>
    </xf>
    <xf numFmtId="164" fontId="28" fillId="0" borderId="35" xfId="0" applyFont="1" applyBorder="1" applyAlignment="1">
      <alignment/>
    </xf>
    <xf numFmtId="164" fontId="4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3" fillId="0" borderId="0" xfId="0" applyNumberFormat="1" applyFont="1" applyAlignment="1" applyProtection="1">
      <alignment horizontal="center"/>
      <protection/>
    </xf>
    <xf numFmtId="164" fontId="19" fillId="23" borderId="0" xfId="0" applyFont="1" applyFill="1" applyAlignment="1">
      <alignment horizontal="center"/>
    </xf>
    <xf numFmtId="164" fontId="4" fillId="20" borderId="55" xfId="0" applyFont="1" applyFill="1" applyBorder="1" applyAlignment="1">
      <alignment/>
    </xf>
    <xf numFmtId="164" fontId="4" fillId="0" borderId="56" xfId="0" applyFont="1" applyBorder="1" applyAlignment="1">
      <alignment horizontal="center"/>
    </xf>
    <xf numFmtId="164" fontId="7" fillId="24" borderId="19" xfId="0" applyNumberFormat="1" applyFont="1" applyFill="1" applyBorder="1" applyAlignment="1" applyProtection="1">
      <alignment horizontal="center"/>
      <protection/>
    </xf>
    <xf numFmtId="164" fontId="5" fillId="24" borderId="0" xfId="0" applyNumberFormat="1" applyFont="1" applyFill="1" applyBorder="1" applyAlignment="1" applyProtection="1">
      <alignment horizontal="center"/>
      <protection/>
    </xf>
    <xf numFmtId="164" fontId="4" fillId="0" borderId="57" xfId="0" applyFont="1" applyBorder="1" applyAlignment="1">
      <alignment horizontal="center"/>
    </xf>
    <xf numFmtId="164" fontId="4" fillId="0" borderId="58" xfId="0" applyFont="1" applyBorder="1" applyAlignment="1">
      <alignment horizontal="center"/>
    </xf>
    <xf numFmtId="164" fontId="4" fillId="20" borderId="59" xfId="0" applyNumberFormat="1" applyFont="1" applyFill="1" applyBorder="1" applyAlignment="1" applyProtection="1">
      <alignment horizontal="center"/>
      <protection/>
    </xf>
    <xf numFmtId="164" fontId="5" fillId="20" borderId="60" xfId="0" applyNumberFormat="1" applyFont="1" applyFill="1" applyBorder="1" applyAlignment="1" applyProtection="1">
      <alignment horizontal="left"/>
      <protection/>
    </xf>
    <xf numFmtId="164" fontId="4" fillId="20" borderId="61" xfId="0" applyNumberFormat="1" applyFont="1" applyFill="1" applyBorder="1" applyAlignment="1" applyProtection="1">
      <alignment horizontal="center"/>
      <protection/>
    </xf>
    <xf numFmtId="164" fontId="5" fillId="20" borderId="55" xfId="0" applyNumberFormat="1" applyFont="1" applyFill="1" applyBorder="1" applyAlignment="1" applyProtection="1">
      <alignment horizontal="left"/>
      <protection/>
    </xf>
    <xf numFmtId="164" fontId="4" fillId="20" borderId="62" xfId="0" applyFont="1" applyFill="1" applyBorder="1" applyAlignment="1">
      <alignment horizontal="center"/>
    </xf>
    <xf numFmtId="164" fontId="5" fillId="20" borderId="63" xfId="0" applyNumberFormat="1" applyFont="1" applyFill="1" applyBorder="1" applyAlignment="1" applyProtection="1">
      <alignment horizontal="left"/>
      <protection/>
    </xf>
    <xf numFmtId="164" fontId="7" fillId="24" borderId="64" xfId="0" applyNumberFormat="1" applyFont="1" applyFill="1" applyBorder="1" applyAlignment="1" applyProtection="1">
      <alignment horizontal="center"/>
      <protection/>
    </xf>
    <xf numFmtId="164" fontId="6" fillId="0" borderId="65" xfId="0" applyNumberFormat="1" applyFont="1" applyBorder="1" applyAlignment="1" applyProtection="1">
      <alignment horizontal="center"/>
      <protection/>
    </xf>
    <xf numFmtId="164" fontId="7" fillId="0" borderId="66" xfId="0" applyNumberFormat="1" applyFont="1" applyBorder="1" applyAlignment="1" applyProtection="1">
      <alignment horizontal="center"/>
      <protection/>
    </xf>
    <xf numFmtId="164" fontId="5" fillId="0" borderId="67" xfId="0" applyNumberFormat="1" applyFont="1" applyBorder="1" applyAlignment="1" applyProtection="1">
      <alignment horizontal="left"/>
      <protection/>
    </xf>
    <xf numFmtId="164" fontId="7" fillId="0" borderId="68" xfId="0" applyNumberFormat="1" applyFont="1" applyBorder="1" applyAlignment="1" applyProtection="1">
      <alignment horizontal="center"/>
      <protection/>
    </xf>
    <xf numFmtId="164" fontId="7" fillId="0" borderId="67" xfId="0" applyNumberFormat="1" applyFont="1" applyBorder="1" applyAlignment="1" applyProtection="1">
      <alignment horizontal="center"/>
      <protection/>
    </xf>
    <xf numFmtId="164" fontId="7" fillId="0" borderId="69" xfId="0" applyNumberFormat="1" applyFont="1" applyBorder="1" applyAlignment="1" applyProtection="1">
      <alignment horizontal="center"/>
      <protection/>
    </xf>
    <xf numFmtId="164" fontId="5" fillId="0" borderId="70" xfId="0" applyFont="1" applyBorder="1" applyAlignment="1">
      <alignment/>
    </xf>
    <xf numFmtId="164" fontId="7" fillId="0" borderId="71" xfId="0" applyNumberFormat="1" applyFont="1" applyBorder="1" applyAlignment="1" applyProtection="1">
      <alignment horizontal="center"/>
      <protection/>
    </xf>
    <xf numFmtId="165" fontId="5" fillId="0" borderId="70" xfId="0" applyNumberFormat="1" applyFont="1" applyBorder="1" applyAlignment="1" applyProtection="1">
      <alignment horizontal="center"/>
      <protection/>
    </xf>
    <xf numFmtId="165" fontId="5" fillId="0" borderId="72" xfId="0" applyNumberFormat="1" applyFont="1" applyBorder="1" applyAlignment="1" applyProtection="1">
      <alignment horizontal="center"/>
      <protection/>
    </xf>
    <xf numFmtId="164" fontId="7" fillId="0" borderId="73" xfId="0" applyFont="1" applyBorder="1" applyAlignment="1">
      <alignment horizontal="center"/>
    </xf>
    <xf numFmtId="164" fontId="5" fillId="0" borderId="74" xfId="0" applyNumberFormat="1" applyFont="1" applyBorder="1" applyAlignment="1" applyProtection="1">
      <alignment horizontal="left"/>
      <protection/>
    </xf>
    <xf numFmtId="164" fontId="7" fillId="0" borderId="75" xfId="0" applyFont="1" applyBorder="1" applyAlignment="1">
      <alignment horizontal="center"/>
    </xf>
    <xf numFmtId="164" fontId="7" fillId="24" borderId="73" xfId="0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 horizontal="center"/>
    </xf>
    <xf numFmtId="164" fontId="5" fillId="24" borderId="74" xfId="0" applyNumberFormat="1" applyFont="1" applyFill="1" applyBorder="1" applyAlignment="1" applyProtection="1">
      <alignment horizontal="left"/>
      <protection/>
    </xf>
    <xf numFmtId="164" fontId="7" fillId="24" borderId="76" xfId="0" applyNumberFormat="1" applyFont="1" applyFill="1" applyBorder="1" applyAlignment="1" applyProtection="1">
      <alignment horizontal="center"/>
      <protection/>
    </xf>
    <xf numFmtId="164" fontId="7" fillId="24" borderId="66" xfId="0" applyNumberFormat="1" applyFont="1" applyFill="1" applyBorder="1" applyAlignment="1" applyProtection="1">
      <alignment horizontal="center"/>
      <protection/>
    </xf>
    <xf numFmtId="164" fontId="5" fillId="24" borderId="67" xfId="0" applyNumberFormat="1" applyFont="1" applyFill="1" applyBorder="1" applyAlignment="1" applyProtection="1">
      <alignment horizontal="center"/>
      <protection/>
    </xf>
    <xf numFmtId="164" fontId="7" fillId="24" borderId="69" xfId="0" applyNumberFormat="1" applyFont="1" applyFill="1" applyBorder="1" applyAlignment="1" applyProtection="1">
      <alignment horizontal="center"/>
      <protection/>
    </xf>
    <xf numFmtId="164" fontId="7" fillId="0" borderId="73" xfId="0" applyNumberFormat="1" applyFont="1" applyBorder="1" applyAlignment="1" applyProtection="1">
      <alignment horizontal="center"/>
      <protection/>
    </xf>
    <xf numFmtId="164" fontId="5" fillId="0" borderId="74" xfId="0" applyNumberFormat="1" applyFont="1" applyBorder="1" applyAlignment="1" applyProtection="1">
      <alignment horizontal="center"/>
      <protection/>
    </xf>
    <xf numFmtId="164" fontId="7" fillId="0" borderId="76" xfId="0" applyNumberFormat="1" applyFont="1" applyBorder="1" applyAlignment="1" applyProtection="1">
      <alignment horizontal="center"/>
      <protection/>
    </xf>
    <xf numFmtId="164" fontId="7" fillId="24" borderId="77" xfId="0" applyFont="1" applyFill="1" applyBorder="1" applyAlignment="1">
      <alignment horizontal="center"/>
    </xf>
    <xf numFmtId="164" fontId="5" fillId="0" borderId="67" xfId="0" applyNumberFormat="1" applyFont="1" applyBorder="1" applyAlignment="1" applyProtection="1">
      <alignment horizontal="center"/>
      <protection/>
    </xf>
    <xf numFmtId="164" fontId="6" fillId="0" borderId="70" xfId="0" applyNumberFormat="1" applyFont="1" applyBorder="1" applyAlignment="1" applyProtection="1">
      <alignment horizontal="center"/>
      <protection/>
    </xf>
    <xf numFmtId="164" fontId="7" fillId="0" borderId="71" xfId="0" applyFont="1" applyBorder="1" applyAlignment="1">
      <alignment horizontal="center"/>
    </xf>
    <xf numFmtId="164" fontId="7" fillId="24" borderId="71" xfId="0" applyFont="1" applyFill="1" applyBorder="1" applyAlignment="1">
      <alignment horizontal="center"/>
    </xf>
    <xf numFmtId="164" fontId="7" fillId="24" borderId="71" xfId="0" applyNumberFormat="1" applyFont="1" applyFill="1" applyBorder="1" applyAlignment="1" applyProtection="1">
      <alignment horizontal="center"/>
      <protection/>
    </xf>
    <xf numFmtId="164" fontId="7" fillId="0" borderId="78" xfId="0" applyFont="1" applyBorder="1" applyAlignment="1">
      <alignment horizontal="center"/>
    </xf>
    <xf numFmtId="164" fontId="7" fillId="0" borderId="79" xfId="0" applyFont="1" applyBorder="1" applyAlignment="1">
      <alignment horizontal="center"/>
    </xf>
    <xf numFmtId="164" fontId="5" fillId="0" borderId="80" xfId="0" applyNumberFormat="1" applyFont="1" applyBorder="1" applyAlignment="1" applyProtection="1">
      <alignment horizontal="left"/>
      <protection/>
    </xf>
    <xf numFmtId="164" fontId="5" fillId="0" borderId="80" xfId="0" applyNumberFormat="1" applyFont="1" applyBorder="1" applyAlignment="1" applyProtection="1">
      <alignment horizontal="center"/>
      <protection/>
    </xf>
    <xf numFmtId="165" fontId="5" fillId="0" borderId="81" xfId="0" applyNumberFormat="1" applyFont="1" applyBorder="1" applyAlignment="1" applyProtection="1">
      <alignment horizontal="center"/>
      <protection/>
    </xf>
    <xf numFmtId="164" fontId="7" fillId="0" borderId="78" xfId="0" applyNumberFormat="1" applyFont="1" applyBorder="1" applyAlignment="1" applyProtection="1">
      <alignment horizontal="center"/>
      <protection/>
    </xf>
    <xf numFmtId="164" fontId="7" fillId="0" borderId="82" xfId="0" applyNumberFormat="1" applyFont="1" applyBorder="1" applyAlignment="1" applyProtection="1">
      <alignment horizontal="center"/>
      <protection/>
    </xf>
    <xf numFmtId="164" fontId="7" fillId="0" borderId="83" xfId="0" applyFont="1" applyBorder="1" applyAlignment="1">
      <alignment horizontal="center"/>
    </xf>
    <xf numFmtId="164" fontId="5" fillId="0" borderId="67" xfId="0" applyNumberFormat="1" applyFont="1" applyBorder="1" applyAlignment="1" applyProtection="1">
      <alignment horizontal="left"/>
      <protection/>
    </xf>
    <xf numFmtId="164" fontId="7" fillId="0" borderId="67" xfId="0" applyFont="1" applyBorder="1" applyAlignment="1">
      <alignment horizontal="center"/>
    </xf>
    <xf numFmtId="165" fontId="5" fillId="0" borderId="84" xfId="0" applyNumberFormat="1" applyFont="1" applyBorder="1" applyAlignment="1" applyProtection="1">
      <alignment horizontal="center"/>
      <protection/>
    </xf>
    <xf numFmtId="164" fontId="7" fillId="0" borderId="85" xfId="0" applyFont="1" applyBorder="1" applyAlignment="1">
      <alignment horizontal="center"/>
    </xf>
    <xf numFmtId="164" fontId="5" fillId="0" borderId="80" xfId="0" applyNumberFormat="1" applyFont="1" applyBorder="1" applyAlignment="1" applyProtection="1">
      <alignment horizontal="left"/>
      <protection/>
    </xf>
    <xf numFmtId="164" fontId="7" fillId="0" borderId="80" xfId="0" applyFont="1" applyBorder="1" applyAlignment="1">
      <alignment horizontal="center"/>
    </xf>
    <xf numFmtId="164" fontId="7" fillId="0" borderId="85" xfId="0" applyNumberFormat="1" applyFont="1" applyBorder="1" applyAlignment="1" applyProtection="1">
      <alignment horizontal="center"/>
      <protection/>
    </xf>
    <xf numFmtId="164" fontId="5" fillId="0" borderId="80" xfId="0" applyNumberFormat="1" applyFont="1" applyBorder="1" applyAlignment="1" applyProtection="1">
      <alignment horizontal="center"/>
      <protection/>
    </xf>
    <xf numFmtId="164" fontId="7" fillId="0" borderId="86" xfId="0" applyNumberFormat="1" applyFont="1" applyBorder="1" applyAlignment="1" applyProtection="1">
      <alignment horizontal="center"/>
      <protection/>
    </xf>
    <xf numFmtId="164" fontId="5" fillId="0" borderId="87" xfId="0" applyNumberFormat="1" applyFont="1" applyBorder="1" applyAlignment="1" applyProtection="1">
      <alignment horizontal="left"/>
      <protection/>
    </xf>
    <xf numFmtId="164" fontId="5" fillId="24" borderId="87" xfId="0" applyNumberFormat="1" applyFont="1" applyFill="1" applyBorder="1" applyAlignment="1" applyProtection="1">
      <alignment horizontal="center"/>
      <protection/>
    </xf>
    <xf numFmtId="165" fontId="4" fillId="0" borderId="81" xfId="0" applyNumberFormat="1" applyFont="1" applyBorder="1" applyAlignment="1" applyProtection="1">
      <alignment horizontal="center"/>
      <protection/>
    </xf>
    <xf numFmtId="165" fontId="4" fillId="0" borderId="88" xfId="0" applyNumberFormat="1" applyFont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6" fillId="24" borderId="89" xfId="0" applyFont="1" applyFill="1" applyBorder="1" applyAlignment="1">
      <alignment horizontal="center"/>
    </xf>
    <xf numFmtId="164" fontId="6" fillId="24" borderId="90" xfId="0" applyFont="1" applyFill="1" applyBorder="1" applyAlignment="1">
      <alignment horizontal="center"/>
    </xf>
    <xf numFmtId="164" fontId="6" fillId="24" borderId="91" xfId="0" applyFont="1" applyFill="1" applyBorder="1" applyAlignment="1">
      <alignment horizontal="center"/>
    </xf>
    <xf numFmtId="164" fontId="6" fillId="24" borderId="92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18" fillId="23" borderId="0" xfId="0" applyFont="1" applyFill="1" applyAlignment="1">
      <alignment horizontal="center"/>
    </xf>
    <xf numFmtId="164" fontId="17" fillId="23" borderId="0" xfId="0" applyFont="1" applyFill="1" applyAlignment="1">
      <alignment horizontal="center"/>
    </xf>
    <xf numFmtId="164" fontId="16" fillId="23" borderId="0" xfId="0" applyFont="1" applyFill="1" applyAlignment="1">
      <alignment horizontal="center"/>
    </xf>
    <xf numFmtId="164" fontId="20" fillId="25" borderId="0" xfId="0" applyFont="1" applyFill="1" applyAlignment="1">
      <alignment horizontal="center"/>
    </xf>
    <xf numFmtId="164" fontId="21" fillId="25" borderId="0" xfId="0" applyFont="1" applyFill="1" applyAlignment="1">
      <alignment horizontal="center"/>
    </xf>
    <xf numFmtId="164" fontId="22" fillId="25" borderId="0" xfId="0" applyFont="1" applyFill="1" applyAlignment="1">
      <alignment horizontal="center"/>
    </xf>
    <xf numFmtId="164" fontId="23" fillId="25" borderId="0" xfId="0" applyFont="1" applyFill="1" applyAlignment="1">
      <alignment horizontal="center"/>
    </xf>
    <xf numFmtId="164" fontId="26" fillId="25" borderId="0" xfId="0" applyFont="1" applyFill="1" applyAlignment="1">
      <alignment horizontal="center"/>
    </xf>
    <xf numFmtId="164" fontId="27" fillId="25" borderId="0" xfId="0" applyFont="1" applyFill="1" applyAlignment="1">
      <alignment horizontal="center"/>
    </xf>
    <xf numFmtId="164" fontId="24" fillId="25" borderId="0" xfId="0" applyFont="1" applyFill="1" applyAlignment="1">
      <alignment horizontal="center"/>
    </xf>
    <xf numFmtId="164" fontId="25" fillId="25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7" fillId="24" borderId="83" xfId="0" applyNumberFormat="1" applyFont="1" applyFill="1" applyBorder="1" applyAlignment="1" applyProtection="1">
      <alignment horizontal="center"/>
      <protection/>
    </xf>
    <xf numFmtId="164" fontId="7" fillId="24" borderId="67" xfId="0" applyNumberFormat="1" applyFont="1" applyFill="1" applyBorder="1" applyAlignment="1" applyProtection="1">
      <alignment horizontal="center"/>
      <protection/>
    </xf>
    <xf numFmtId="164" fontId="7" fillId="24" borderId="93" xfId="0" applyNumberFormat="1" applyFont="1" applyFill="1" applyBorder="1" applyAlignment="1" applyProtection="1">
      <alignment horizontal="center"/>
      <protection/>
    </xf>
    <xf numFmtId="164" fontId="5" fillId="24" borderId="83" xfId="0" applyNumberFormat="1" applyFont="1" applyFill="1" applyBorder="1" applyAlignment="1" applyProtection="1">
      <alignment horizontal="center"/>
      <protection/>
    </xf>
    <xf numFmtId="164" fontId="5" fillId="24" borderId="67" xfId="0" applyNumberFormat="1" applyFont="1" applyFill="1" applyBorder="1" applyAlignment="1" applyProtection="1">
      <alignment horizontal="center"/>
      <protection/>
    </xf>
    <xf numFmtId="164" fontId="5" fillId="24" borderId="94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6" fillId="0" borderId="95" xfId="0" applyNumberFormat="1" applyFont="1" applyFill="1" applyBorder="1" applyAlignment="1" applyProtection="1">
      <alignment horizontal="center"/>
      <protection/>
    </xf>
    <xf numFmtId="164" fontId="7" fillId="0" borderId="64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7" fillId="0" borderId="96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97" xfId="0" applyFont="1" applyFill="1" applyBorder="1" applyAlignment="1">
      <alignment/>
    </xf>
    <xf numFmtId="164" fontId="7" fillId="0" borderId="19" xfId="0" applyNumberFormat="1" applyFont="1" applyFill="1" applyBorder="1" applyAlignment="1" applyProtection="1">
      <alignment horizontal="center"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164" fontId="7" fillId="0" borderId="48" xfId="0" applyNumberFormat="1" applyFont="1" applyFill="1" applyBorder="1" applyAlignment="1" applyProtection="1">
      <alignment horizontal="center"/>
      <protection/>
    </xf>
    <xf numFmtId="165" fontId="5" fillId="0" borderId="97" xfId="0" applyNumberFormat="1" applyFont="1" applyFill="1" applyBorder="1" applyAlignment="1" applyProtection="1">
      <alignment horizontal="center"/>
      <protection/>
    </xf>
    <xf numFmtId="164" fontId="7" fillId="0" borderId="19" xfId="0" applyFont="1" applyFill="1" applyBorder="1" applyAlignment="1">
      <alignment horizontal="center"/>
    </xf>
    <xf numFmtId="164" fontId="7" fillId="0" borderId="20" xfId="0" applyFont="1" applyFill="1" applyBorder="1" applyAlignment="1">
      <alignment horizontal="center"/>
    </xf>
    <xf numFmtId="165" fontId="5" fillId="0" borderId="98" xfId="0" applyNumberFormat="1" applyFont="1" applyFill="1" applyBorder="1" applyAlignment="1" applyProtection="1">
      <alignment horizontal="center"/>
      <protection/>
    </xf>
    <xf numFmtId="164" fontId="7" fillId="0" borderId="99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7" fillId="0" borderId="100" xfId="0" applyFont="1" applyFill="1" applyBorder="1" applyAlignment="1">
      <alignment horizontal="center"/>
    </xf>
    <xf numFmtId="164" fontId="7" fillId="0" borderId="99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7" fillId="0" borderId="10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45"/>
  <sheetViews>
    <sheetView zoomScalePageLayoutView="0" workbookViewId="0" topLeftCell="A1">
      <selection activeCell="D19" sqref="D19"/>
    </sheetView>
  </sheetViews>
  <sheetFormatPr defaultColWidth="12.5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2.625" style="1" customWidth="1"/>
    <col min="7" max="7" width="3.625" style="1" customWidth="1"/>
    <col min="8" max="8" width="1.625" style="1" customWidth="1"/>
    <col min="9" max="9" width="3.625" style="1" customWidth="1"/>
    <col min="10" max="10" width="20.625" style="1" customWidth="1"/>
    <col min="11" max="11" width="1.625" style="1" customWidth="1"/>
    <col min="12" max="12" width="20.625" style="1" customWidth="1"/>
    <col min="13" max="17" width="3.625" style="1" customWidth="1"/>
    <col min="18" max="18" width="5.625" style="1" customWidth="1"/>
    <col min="19" max="19" width="30.625" style="1" customWidth="1"/>
    <col min="20" max="27" width="5.625" style="1" customWidth="1"/>
    <col min="28" max="16384" width="12.50390625" style="1" customWidth="1"/>
  </cols>
  <sheetData>
    <row r="1" spans="1:5" ht="12.75">
      <c r="A1" s="366" t="s">
        <v>12</v>
      </c>
      <c r="B1" s="367"/>
      <c r="D1" s="368" t="s">
        <v>97</v>
      </c>
      <c r="E1" s="369"/>
    </row>
    <row r="2" spans="1:5" ht="12.75">
      <c r="A2" s="53">
        <v>1</v>
      </c>
      <c r="B2" s="51"/>
      <c r="D2" s="58" t="s">
        <v>99</v>
      </c>
      <c r="E2" s="55"/>
    </row>
    <row r="3" spans="1:5" ht="12.75">
      <c r="A3" s="53">
        <v>2</v>
      </c>
      <c r="B3" s="51"/>
      <c r="D3" s="58" t="s">
        <v>100</v>
      </c>
      <c r="E3" s="55"/>
    </row>
    <row r="4" spans="1:5" ht="13.5" thickBot="1">
      <c r="A4" s="53">
        <v>3</v>
      </c>
      <c r="B4" s="51"/>
      <c r="D4" s="59" t="s">
        <v>101</v>
      </c>
      <c r="E4" s="115"/>
    </row>
    <row r="5" spans="1:5" ht="13.5" thickBot="1">
      <c r="A5" s="54">
        <v>4</v>
      </c>
      <c r="B5" s="52"/>
      <c r="D5" s="3"/>
      <c r="E5" s="4"/>
    </row>
    <row r="6" spans="4:15" ht="23.25">
      <c r="D6" s="4"/>
      <c r="E6" s="4"/>
      <c r="F6" s="74" t="s">
        <v>83</v>
      </c>
      <c r="G6" s="74"/>
      <c r="H6" s="74"/>
      <c r="I6" s="74"/>
      <c r="J6" s="74"/>
      <c r="K6" s="74"/>
      <c r="L6" s="75" t="s">
        <v>84</v>
      </c>
      <c r="M6" s="75"/>
      <c r="N6" s="75"/>
      <c r="O6" s="75"/>
    </row>
    <row r="7" spans="4:16" ht="12.75">
      <c r="D7" s="4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4:16" ht="26.25">
      <c r="D8" s="4"/>
      <c r="E8" s="4"/>
      <c r="F8" s="297" t="s">
        <v>91</v>
      </c>
      <c r="G8" s="297"/>
      <c r="H8" s="297"/>
      <c r="I8" s="297"/>
      <c r="J8" s="297"/>
      <c r="K8" s="297"/>
      <c r="L8" s="297"/>
      <c r="M8" s="76"/>
      <c r="N8" s="76"/>
      <c r="O8" s="76"/>
      <c r="P8" s="76"/>
    </row>
    <row r="9" spans="4:5" ht="12.75">
      <c r="D9" s="4"/>
      <c r="E9" s="4"/>
    </row>
    <row r="10" spans="4:16" ht="23.25">
      <c r="D10" s="4"/>
      <c r="E10" s="4"/>
      <c r="F10" s="296" t="s">
        <v>126</v>
      </c>
      <c r="G10" s="296"/>
      <c r="H10" s="296"/>
      <c r="I10" s="296"/>
      <c r="J10" s="296"/>
      <c r="K10" s="296"/>
      <c r="L10" s="296"/>
      <c r="M10" s="77"/>
      <c r="N10" s="77"/>
      <c r="O10" s="77"/>
      <c r="P10" s="77"/>
    </row>
    <row r="11" spans="4:5" ht="12.75">
      <c r="D11" s="4"/>
      <c r="E11" s="4"/>
    </row>
    <row r="12" spans="4:16" ht="20.25">
      <c r="D12" s="4"/>
      <c r="E12" s="4"/>
      <c r="F12" s="327" t="s">
        <v>92</v>
      </c>
      <c r="G12" s="327"/>
      <c r="H12" s="327"/>
      <c r="I12" s="327"/>
      <c r="J12" s="327"/>
      <c r="K12" s="327"/>
      <c r="L12" s="327"/>
      <c r="M12" s="78"/>
      <c r="N12" s="78"/>
      <c r="O12" s="78"/>
      <c r="P12" s="78"/>
    </row>
    <row r="13" spans="4:16" ht="20.25">
      <c r="D13" s="3"/>
      <c r="E13" s="5"/>
      <c r="F13" s="370" t="s">
        <v>85</v>
      </c>
      <c r="G13" s="370"/>
      <c r="H13" s="370"/>
      <c r="I13" s="370"/>
      <c r="J13" s="370"/>
      <c r="K13" s="370"/>
      <c r="L13" s="370"/>
      <c r="M13" s="79"/>
      <c r="N13" s="79"/>
      <c r="O13" s="79"/>
      <c r="P13" s="79"/>
    </row>
    <row r="14" spans="4:20" ht="12.75">
      <c r="D14" s="3"/>
      <c r="E14" s="5"/>
      <c r="R14" s="80"/>
      <c r="S14" s="80"/>
      <c r="T14" s="80"/>
    </row>
    <row r="15" spans="4:23" ht="12.75">
      <c r="D15" s="3"/>
      <c r="E15" s="5"/>
      <c r="G15" s="1" t="s">
        <v>127</v>
      </c>
      <c r="R15" s="80"/>
      <c r="S15" s="80"/>
      <c r="T15" s="80"/>
      <c r="U15" s="80"/>
      <c r="V15" s="80"/>
      <c r="W15" s="80"/>
    </row>
    <row r="16" spans="4:7" ht="12.75">
      <c r="D16" s="3"/>
      <c r="E16" s="5"/>
      <c r="G16" s="1" t="s">
        <v>128</v>
      </c>
    </row>
    <row r="17" spans="4:16" ht="13.5" thickBot="1">
      <c r="D17" s="3"/>
      <c r="E17" s="5"/>
      <c r="F17" s="9"/>
      <c r="G17" s="10"/>
      <c r="H17" s="9"/>
      <c r="I17" s="10"/>
      <c r="J17" s="9"/>
      <c r="K17" s="9"/>
      <c r="L17" s="9"/>
      <c r="M17" s="9"/>
      <c r="N17" s="363" t="s">
        <v>0</v>
      </c>
      <c r="O17" s="364"/>
      <c r="P17" s="365"/>
    </row>
    <row r="18" spans="6:17" ht="16.5" thickTop="1">
      <c r="F18" s="12" t="s">
        <v>0</v>
      </c>
      <c r="G18" s="13"/>
      <c r="H18" s="14" t="s">
        <v>1</v>
      </c>
      <c r="I18" s="15"/>
      <c r="J18" s="13"/>
      <c r="K18" s="14" t="s">
        <v>2</v>
      </c>
      <c r="L18" s="124"/>
      <c r="M18" s="85"/>
      <c r="N18" s="123" t="s">
        <v>3</v>
      </c>
      <c r="O18" s="123" t="s">
        <v>4</v>
      </c>
      <c r="P18" s="123" t="s">
        <v>5</v>
      </c>
      <c r="Q18" s="81"/>
    </row>
    <row r="19" spans="6:17" ht="15">
      <c r="F19" s="132"/>
      <c r="G19" s="133"/>
      <c r="H19" s="87"/>
      <c r="I19" s="134"/>
      <c r="J19" s="152"/>
      <c r="K19" s="155"/>
      <c r="L19" s="160"/>
      <c r="M19" s="85"/>
      <c r="N19" s="123"/>
      <c r="O19" s="123"/>
      <c r="P19" s="123"/>
      <c r="Q19" s="81"/>
    </row>
    <row r="20" spans="6:17" ht="15">
      <c r="F20" s="17" t="s">
        <v>6</v>
      </c>
      <c r="G20" s="62">
        <v>1</v>
      </c>
      <c r="H20" s="19" t="s">
        <v>7</v>
      </c>
      <c r="I20" s="66">
        <v>0</v>
      </c>
      <c r="J20" s="63">
        <f>$B$2</f>
        <v>0</v>
      </c>
      <c r="K20" s="19" t="s">
        <v>8</v>
      </c>
      <c r="L20" s="125">
        <f>$B$3</f>
        <v>0</v>
      </c>
      <c r="M20" s="22" t="s">
        <v>27</v>
      </c>
      <c r="N20" s="123">
        <f>IF($G20&gt;$I20,1,0)</f>
        <v>1</v>
      </c>
      <c r="O20" s="123">
        <f>IF($G20=$I20,1,0)</f>
        <v>0</v>
      </c>
      <c r="P20" s="123">
        <f>IF($G20&lt;$K20,1,0)</f>
        <v>0</v>
      </c>
      <c r="Q20" s="81"/>
    </row>
    <row r="21" spans="6:17" ht="15.75">
      <c r="F21" s="143"/>
      <c r="G21" s="18"/>
      <c r="H21" s="19"/>
      <c r="I21" s="20"/>
      <c r="J21" s="152"/>
      <c r="K21" s="19"/>
      <c r="L21" s="151"/>
      <c r="M21" s="163"/>
      <c r="N21" s="123"/>
      <c r="O21" s="123"/>
      <c r="P21" s="123"/>
      <c r="Q21" s="81"/>
    </row>
    <row r="22" spans="6:17" ht="15">
      <c r="F22" s="25">
        <f>$E$2</f>
        <v>0</v>
      </c>
      <c r="G22" s="63"/>
      <c r="H22" s="19" t="s">
        <v>7</v>
      </c>
      <c r="I22" s="68"/>
      <c r="J22" s="63">
        <f>$B$4</f>
        <v>0</v>
      </c>
      <c r="K22" s="19" t="s">
        <v>8</v>
      </c>
      <c r="L22" s="125">
        <f>$B$5</f>
        <v>0</v>
      </c>
      <c r="M22" s="22" t="s">
        <v>28</v>
      </c>
      <c r="N22" s="123">
        <f>IF($G22&gt;$I22,1,0)</f>
        <v>0</v>
      </c>
      <c r="O22" s="123">
        <f>IF($G22=$I22,1,0)</f>
        <v>1</v>
      </c>
      <c r="P22" s="123">
        <f>IF($G22&lt;$K22,1,0)</f>
        <v>0</v>
      </c>
      <c r="Q22" s="81"/>
    </row>
    <row r="23" spans="6:17" ht="15">
      <c r="F23" s="136"/>
      <c r="G23" s="28"/>
      <c r="H23" s="29"/>
      <c r="I23" s="30"/>
      <c r="J23" s="31"/>
      <c r="K23" s="29"/>
      <c r="L23" s="153"/>
      <c r="M23" s="16"/>
      <c r="N23" s="123"/>
      <c r="O23" s="123"/>
      <c r="P23" s="123"/>
      <c r="Q23" s="81"/>
    </row>
    <row r="24" spans="6:17" ht="15">
      <c r="F24" s="139"/>
      <c r="G24" s="86"/>
      <c r="H24" s="87"/>
      <c r="I24" s="134"/>
      <c r="J24" s="152"/>
      <c r="K24" s="140"/>
      <c r="L24" s="154"/>
      <c r="M24" s="16"/>
      <c r="N24" s="123"/>
      <c r="O24" s="123"/>
      <c r="P24" s="123"/>
      <c r="Q24" s="81"/>
    </row>
    <row r="25" spans="6:17" ht="15">
      <c r="F25" s="17" t="s">
        <v>9</v>
      </c>
      <c r="G25" s="62"/>
      <c r="H25" s="19" t="s">
        <v>7</v>
      </c>
      <c r="I25" s="66"/>
      <c r="J25" s="62">
        <f>$B$5</f>
        <v>0</v>
      </c>
      <c r="K25" s="21" t="s">
        <v>8</v>
      </c>
      <c r="L25" s="126">
        <f>$B$2</f>
        <v>0</v>
      </c>
      <c r="M25" s="22" t="s">
        <v>125</v>
      </c>
      <c r="N25" s="123">
        <f>IF($G25&gt;$I25,1,0)</f>
        <v>0</v>
      </c>
      <c r="O25" s="123">
        <f>IF($G25=$I25,1,0)</f>
        <v>1</v>
      </c>
      <c r="P25" s="123">
        <f>IF($G25&lt;$K25,1,0)</f>
        <v>0</v>
      </c>
      <c r="Q25" s="81"/>
    </row>
    <row r="26" spans="6:17" ht="15">
      <c r="F26" s="23"/>
      <c r="G26" s="18"/>
      <c r="H26" s="19"/>
      <c r="I26" s="20"/>
      <c r="J26" s="152"/>
      <c r="K26" s="21"/>
      <c r="L26" s="160"/>
      <c r="M26" s="163"/>
      <c r="N26" s="123"/>
      <c r="O26" s="123"/>
      <c r="P26" s="123"/>
      <c r="Q26" s="81"/>
    </row>
    <row r="27" spans="6:17" ht="15">
      <c r="F27" s="25">
        <f>$E$3</f>
        <v>0</v>
      </c>
      <c r="G27" s="63"/>
      <c r="H27" s="19" t="s">
        <v>7</v>
      </c>
      <c r="I27" s="68"/>
      <c r="J27" s="62">
        <f>$B$3</f>
        <v>0</v>
      </c>
      <c r="K27" s="21" t="s">
        <v>8</v>
      </c>
      <c r="L27" s="126">
        <f>$B$4</f>
        <v>0</v>
      </c>
      <c r="M27" s="22" t="s">
        <v>33</v>
      </c>
      <c r="N27" s="123">
        <f>IF($G27&gt;$I27,1,0)</f>
        <v>0</v>
      </c>
      <c r="O27" s="123">
        <f>IF($G27=$I27,1,0)</f>
        <v>1</v>
      </c>
      <c r="P27" s="123">
        <f>IF($G27&lt;$K27,1,0)</f>
        <v>0</v>
      </c>
      <c r="Q27" s="81"/>
    </row>
    <row r="28" spans="6:17" ht="15">
      <c r="F28" s="136"/>
      <c r="G28" s="28"/>
      <c r="H28" s="29"/>
      <c r="I28" s="30"/>
      <c r="J28" s="31"/>
      <c r="K28" s="32"/>
      <c r="L28" s="153"/>
      <c r="M28" s="16"/>
      <c r="N28" s="123"/>
      <c r="O28" s="123"/>
      <c r="P28" s="123"/>
      <c r="Q28" s="81"/>
    </row>
    <row r="29" spans="6:17" ht="15">
      <c r="F29" s="139"/>
      <c r="G29" s="86"/>
      <c r="H29" s="87"/>
      <c r="I29" s="134"/>
      <c r="J29" s="152"/>
      <c r="K29" s="140"/>
      <c r="L29" s="154"/>
      <c r="M29" s="16"/>
      <c r="N29" s="123"/>
      <c r="O29" s="123"/>
      <c r="P29" s="123"/>
      <c r="Q29" s="81"/>
    </row>
    <row r="30" spans="6:17" ht="15">
      <c r="F30" s="17" t="s">
        <v>10</v>
      </c>
      <c r="G30" s="62"/>
      <c r="H30" s="19" t="s">
        <v>7</v>
      </c>
      <c r="I30" s="66"/>
      <c r="J30" s="62">
        <f>$B$2</f>
        <v>0</v>
      </c>
      <c r="K30" s="21" t="s">
        <v>8</v>
      </c>
      <c r="L30" s="126">
        <f>$B$4</f>
        <v>0</v>
      </c>
      <c r="M30" s="22" t="s">
        <v>43</v>
      </c>
      <c r="N30" s="123">
        <f>IF($G30&gt;$I30,1,0)</f>
        <v>0</v>
      </c>
      <c r="O30" s="123">
        <f>IF($G30=$I30,1,0)</f>
        <v>1</v>
      </c>
      <c r="P30" s="123">
        <f>IF($G30&lt;$K30,1,0)</f>
        <v>0</v>
      </c>
      <c r="Q30" s="81"/>
    </row>
    <row r="31" spans="6:17" ht="15">
      <c r="F31" s="23"/>
      <c r="G31" s="18"/>
      <c r="H31" s="19"/>
      <c r="I31" s="20"/>
      <c r="J31" s="18"/>
      <c r="K31" s="21"/>
      <c r="L31" s="151"/>
      <c r="M31" s="163"/>
      <c r="N31" s="123"/>
      <c r="O31" s="123"/>
      <c r="P31" s="123"/>
      <c r="Q31" s="81"/>
    </row>
    <row r="32" spans="6:17" ht="15">
      <c r="F32" s="25">
        <f>$E$4</f>
        <v>0</v>
      </c>
      <c r="G32" s="63"/>
      <c r="H32" s="19" t="s">
        <v>7</v>
      </c>
      <c r="I32" s="68"/>
      <c r="J32" s="62">
        <f>$B$5</f>
        <v>0</v>
      </c>
      <c r="K32" s="21" t="s">
        <v>8</v>
      </c>
      <c r="L32" s="125">
        <f>$B$3</f>
        <v>0</v>
      </c>
      <c r="M32" s="22" t="s">
        <v>53</v>
      </c>
      <c r="N32" s="123">
        <f>IF($G32&gt;$I32,1,0)</f>
        <v>0</v>
      </c>
      <c r="O32" s="123">
        <f>IF($G32=$I32,1,0)</f>
        <v>1</v>
      </c>
      <c r="P32" s="123">
        <f>IF($G32&lt;$K32,1,0)</f>
        <v>0</v>
      </c>
      <c r="Q32" s="81"/>
    </row>
    <row r="33" spans="6:17" ht="15.75" thickBot="1">
      <c r="F33" s="141"/>
      <c r="G33" s="34"/>
      <c r="H33" s="35"/>
      <c r="I33" s="36"/>
      <c r="J33" s="37"/>
      <c r="K33" s="38"/>
      <c r="L33" s="161"/>
      <c r="M33" s="85"/>
      <c r="N33" s="123"/>
      <c r="O33" s="123"/>
      <c r="P33" s="123"/>
      <c r="Q33" s="81"/>
    </row>
    <row r="34" spans="6:17" ht="15.75" thickTop="1">
      <c r="F34" s="19"/>
      <c r="G34" s="95"/>
      <c r="H34" s="19"/>
      <c r="I34" s="95"/>
      <c r="J34" s="21"/>
      <c r="K34" s="21"/>
      <c r="L34" s="155"/>
      <c r="M34" s="85"/>
      <c r="N34" s="164"/>
      <c r="O34" s="164"/>
      <c r="P34" s="164"/>
      <c r="Q34" s="81"/>
    </row>
    <row r="35" spans="6:17" ht="15">
      <c r="F35" s="19"/>
      <c r="G35" s="95"/>
      <c r="H35" s="19"/>
      <c r="I35" s="95"/>
      <c r="J35" s="21"/>
      <c r="K35" s="21"/>
      <c r="L35" s="155"/>
      <c r="M35" s="85"/>
      <c r="N35" s="164"/>
      <c r="O35" s="164"/>
      <c r="P35" s="164"/>
      <c r="Q35" s="81"/>
    </row>
    <row r="36" spans="6:22" ht="19.5" thickBot="1">
      <c r="F36" s="39"/>
      <c r="G36" s="39"/>
      <c r="H36" s="127"/>
      <c r="I36" s="39"/>
      <c r="J36" s="40"/>
      <c r="K36" s="127"/>
      <c r="L36" s="40"/>
      <c r="V36" s="130"/>
    </row>
    <row r="37" spans="18:27" ht="16.5" thickTop="1">
      <c r="R37" s="41" t="s">
        <v>11</v>
      </c>
      <c r="S37" s="42" t="s">
        <v>12</v>
      </c>
      <c r="T37" s="42" t="s">
        <v>13</v>
      </c>
      <c r="U37" s="42" t="s">
        <v>14</v>
      </c>
      <c r="V37" s="42" t="s">
        <v>3</v>
      </c>
      <c r="W37" s="42" t="s">
        <v>4</v>
      </c>
      <c r="X37" s="42" t="s">
        <v>5</v>
      </c>
      <c r="Y37" s="42" t="s">
        <v>15</v>
      </c>
      <c r="Z37" s="42" t="s">
        <v>16</v>
      </c>
      <c r="AA37" s="43" t="s">
        <v>17</v>
      </c>
    </row>
    <row r="38" spans="18:27" ht="15.75">
      <c r="R38" s="143"/>
      <c r="S38" s="45"/>
      <c r="T38" s="146"/>
      <c r="U38" s="146"/>
      <c r="V38" s="45"/>
      <c r="W38" s="45"/>
      <c r="X38" s="45"/>
      <c r="Y38" s="45"/>
      <c r="Z38" s="45"/>
      <c r="AA38" s="147"/>
    </row>
    <row r="39" spans="18:27" ht="15">
      <c r="R39" s="44">
        <v>1</v>
      </c>
      <c r="S39" s="45">
        <f>$B$2</f>
        <v>0</v>
      </c>
      <c r="T39" s="146">
        <f>SUM(V39*4)+(W39*2)+X39</f>
        <v>8</v>
      </c>
      <c r="U39" s="146">
        <f>SUM(V39+X39+W39)</f>
        <v>3</v>
      </c>
      <c r="V39" s="45">
        <f>SUM($N$20+$P$25+$N$30)</f>
        <v>1</v>
      </c>
      <c r="W39" s="45">
        <f>SUM($O$20+$O$25+$O$30)</f>
        <v>2</v>
      </c>
      <c r="X39" s="45">
        <f>SUM($P$20+$N$25+$P$30)</f>
        <v>0</v>
      </c>
      <c r="Y39" s="45">
        <f>SUM($G$20+$I$25+$G$30)</f>
        <v>1</v>
      </c>
      <c r="Z39" s="45">
        <f>SUM($I$20+$G$25+$I$30)</f>
        <v>0</v>
      </c>
      <c r="AA39" s="147">
        <f>SUM(Y39-Z39)</f>
        <v>1</v>
      </c>
    </row>
    <row r="40" spans="18:27" ht="15">
      <c r="R40" s="48">
        <v>2</v>
      </c>
      <c r="S40" s="159">
        <f>$B$3</f>
        <v>0</v>
      </c>
      <c r="T40" s="146">
        <f>SUM(V40*4)+(W40*2)+X40</f>
        <v>5</v>
      </c>
      <c r="U40" s="146">
        <f>SUM(V40+X40+W40)</f>
        <v>3</v>
      </c>
      <c r="V40" s="45">
        <f>SUM($P$20+$N$27+$P$32)</f>
        <v>0</v>
      </c>
      <c r="W40" s="45">
        <f>SUM($O$20+$O$27+$O$32)</f>
        <v>2</v>
      </c>
      <c r="X40" s="45">
        <f>SUM($N$20+$P$27+$N$32)</f>
        <v>1</v>
      </c>
      <c r="Y40" s="45">
        <f>SUM($I$20+$G$27+$I$32)</f>
        <v>0</v>
      </c>
      <c r="Z40" s="45">
        <f>SUM($G$20+$I$27+$G$32)</f>
        <v>1</v>
      </c>
      <c r="AA40" s="147">
        <f>SUM(Y40-Z40)</f>
        <v>-1</v>
      </c>
    </row>
    <row r="41" spans="18:27" ht="15">
      <c r="R41" s="48">
        <v>3</v>
      </c>
      <c r="S41" s="45">
        <f>$B$4</f>
        <v>0</v>
      </c>
      <c r="T41" s="146">
        <f>SUM(V41*4)+(W41*2)+X41</f>
        <v>6</v>
      </c>
      <c r="U41" s="146">
        <f>SUM(V41+X41+W41)</f>
        <v>3</v>
      </c>
      <c r="V41" s="45">
        <f>SUM($N$22+$P$27+$P$30)</f>
        <v>0</v>
      </c>
      <c r="W41" s="45">
        <f>SUM($O$22+$O$27+$O$30)</f>
        <v>3</v>
      </c>
      <c r="X41" s="45">
        <f>SUM($P$22+$N$27+$N$30)</f>
        <v>0</v>
      </c>
      <c r="Y41" s="45">
        <f>SUM($G$22+$I$27+$I$30)</f>
        <v>0</v>
      </c>
      <c r="Z41" s="45">
        <f>SUM($I$22+$G$27+$G$30)</f>
        <v>0</v>
      </c>
      <c r="AA41" s="147">
        <f>SUM(Y41-Z41)</f>
        <v>0</v>
      </c>
    </row>
    <row r="42" spans="18:27" ht="15">
      <c r="R42" s="44">
        <v>4</v>
      </c>
      <c r="S42" s="45">
        <f>$B$5</f>
        <v>0</v>
      </c>
      <c r="T42" s="146">
        <f>SUM(V42*4)+(W42*2)+X42</f>
        <v>6</v>
      </c>
      <c r="U42" s="146">
        <f>SUM(V42+X42+W42)</f>
        <v>3</v>
      </c>
      <c r="V42" s="45">
        <f>SUM($P$22+$N$25+$N$32)</f>
        <v>0</v>
      </c>
      <c r="W42" s="45">
        <f>SUM($O$22+$O$25+$O$32)</f>
        <v>3</v>
      </c>
      <c r="X42" s="45">
        <f>SUM($N$22+$P$25+$P$32)</f>
        <v>0</v>
      </c>
      <c r="Y42" s="45">
        <f>SUM($I$22+$G$25+$G$32)</f>
        <v>0</v>
      </c>
      <c r="Z42" s="45">
        <f>SUM($G$22+$I$25+$I$32)</f>
        <v>0</v>
      </c>
      <c r="AA42" s="147">
        <f>SUM(Y42-Z42)</f>
        <v>0</v>
      </c>
    </row>
    <row r="43" spans="18:27" ht="15.75" thickBot="1">
      <c r="R43" s="148"/>
      <c r="S43" s="149"/>
      <c r="T43" s="149"/>
      <c r="U43" s="149"/>
      <c r="V43" s="149"/>
      <c r="W43" s="149"/>
      <c r="X43" s="149"/>
      <c r="Y43" s="149"/>
      <c r="Z43" s="149"/>
      <c r="AA43" s="150"/>
    </row>
    <row r="44" ht="13.5" thickTop="1"/>
    <row r="45" ht="12.75">
      <c r="AA45" s="1">
        <f>SUM(AA39:AA44)</f>
        <v>0</v>
      </c>
    </row>
  </sheetData>
  <sheetProtection/>
  <mergeCells count="7">
    <mergeCell ref="N17:P17"/>
    <mergeCell ref="A1:B1"/>
    <mergeCell ref="D1:E1"/>
    <mergeCell ref="F13:L13"/>
    <mergeCell ref="F12:L12"/>
    <mergeCell ref="F10:L10"/>
    <mergeCell ref="F8:L8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45"/>
  <sheetViews>
    <sheetView zoomScalePageLayoutView="0" workbookViewId="0" topLeftCell="K1">
      <selection activeCell="O24" sqref="O24"/>
    </sheetView>
  </sheetViews>
  <sheetFormatPr defaultColWidth="12.5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.625" style="1" customWidth="1"/>
    <col min="7" max="7" width="11.625" style="1" customWidth="1"/>
    <col min="8" max="8" width="7.125" style="1" customWidth="1"/>
    <col min="9" max="9" width="12.625" style="1" customWidth="1"/>
    <col min="10" max="10" width="3.625" style="1" customWidth="1"/>
    <col min="11" max="11" width="1.625" style="1" customWidth="1"/>
    <col min="12" max="12" width="3.625" style="1" customWidth="1"/>
    <col min="13" max="13" width="20.625" style="1" customWidth="1"/>
    <col min="14" max="14" width="1.625" style="1" customWidth="1"/>
    <col min="15" max="15" width="20.625" style="1" customWidth="1"/>
    <col min="16" max="16" width="3.625" style="1" customWidth="1"/>
    <col min="17" max="17" width="1.625" style="1" customWidth="1"/>
    <col min="18" max="18" width="3.625" style="1" customWidth="1"/>
    <col min="19" max="19" width="12.625" style="1" customWidth="1"/>
    <col min="20" max="20" width="3.625" style="2" customWidth="1"/>
    <col min="21" max="27" width="3.625" style="1" customWidth="1"/>
    <col min="28" max="28" width="5.625" style="1" customWidth="1"/>
    <col min="29" max="29" width="30.625" style="1" customWidth="1"/>
    <col min="30" max="37" width="5.625" style="1" customWidth="1"/>
    <col min="38" max="16384" width="12.50390625" style="1" customWidth="1"/>
  </cols>
  <sheetData>
    <row r="1" spans="1:8" ht="12.75">
      <c r="A1" s="366" t="s">
        <v>12</v>
      </c>
      <c r="B1" s="367"/>
      <c r="D1" s="368" t="s">
        <v>97</v>
      </c>
      <c r="E1" s="369"/>
      <c r="F1" s="4"/>
      <c r="G1" s="368" t="s">
        <v>98</v>
      </c>
      <c r="H1" s="369"/>
    </row>
    <row r="2" spans="1:8" ht="12.75">
      <c r="A2" s="53">
        <v>1</v>
      </c>
      <c r="B2" s="51"/>
      <c r="D2" s="58" t="s">
        <v>99</v>
      </c>
      <c r="E2" s="55"/>
      <c r="F2" s="116"/>
      <c r="G2" s="60" t="s">
        <v>102</v>
      </c>
      <c r="H2" s="55"/>
    </row>
    <row r="3" spans="1:8" ht="12.75">
      <c r="A3" s="53">
        <v>2</v>
      </c>
      <c r="B3" s="51"/>
      <c r="D3" s="58" t="s">
        <v>100</v>
      </c>
      <c r="E3" s="55"/>
      <c r="F3" s="116"/>
      <c r="G3" s="60" t="s">
        <v>103</v>
      </c>
      <c r="H3" s="55"/>
    </row>
    <row r="4" spans="1:8" ht="13.5" thickBot="1">
      <c r="A4" s="53">
        <v>3</v>
      </c>
      <c r="B4" s="51"/>
      <c r="D4" s="59" t="s">
        <v>101</v>
      </c>
      <c r="E4" s="115"/>
      <c r="F4" s="116"/>
      <c r="G4" s="61" t="s">
        <v>104</v>
      </c>
      <c r="H4" s="115"/>
    </row>
    <row r="5" spans="1:7" ht="13.5" thickBot="1">
      <c r="A5" s="54">
        <v>4</v>
      </c>
      <c r="B5" s="52"/>
      <c r="D5" s="3"/>
      <c r="E5" s="4"/>
      <c r="G5" s="4"/>
    </row>
    <row r="6" spans="4:19" ht="23.25">
      <c r="D6" s="4"/>
      <c r="E6" s="4"/>
      <c r="F6" s="4"/>
      <c r="G6" s="4"/>
      <c r="I6" s="74" t="s">
        <v>83</v>
      </c>
      <c r="J6" s="74"/>
      <c r="K6" s="74"/>
      <c r="L6" s="74"/>
      <c r="M6" s="74"/>
      <c r="N6" s="74"/>
      <c r="P6" s="75"/>
      <c r="Q6" s="75"/>
      <c r="R6" s="75"/>
      <c r="S6" s="75" t="s">
        <v>84</v>
      </c>
    </row>
    <row r="7" spans="4:19" ht="12.75">
      <c r="D7" s="4"/>
      <c r="E7" s="4"/>
      <c r="F7" s="4"/>
      <c r="G7" s="4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4:19" ht="26.25">
      <c r="D8" s="4"/>
      <c r="E8" s="4"/>
      <c r="F8" s="4"/>
      <c r="G8" s="4"/>
      <c r="I8" s="297" t="s">
        <v>91</v>
      </c>
      <c r="J8" s="297"/>
      <c r="K8" s="297"/>
      <c r="L8" s="297"/>
      <c r="M8" s="297"/>
      <c r="N8" s="297"/>
      <c r="O8" s="297"/>
      <c r="P8" s="297"/>
      <c r="Q8" s="297"/>
      <c r="R8" s="297"/>
      <c r="S8" s="297"/>
    </row>
    <row r="9" spans="4:7" ht="12.75">
      <c r="D9" s="4"/>
      <c r="E9" s="4"/>
      <c r="F9" s="4"/>
      <c r="G9" s="4"/>
    </row>
    <row r="10" spans="4:19" ht="23.25">
      <c r="D10" s="4"/>
      <c r="E10" s="4"/>
      <c r="F10" s="4"/>
      <c r="G10" s="4"/>
      <c r="I10" s="296" t="s">
        <v>126</v>
      </c>
      <c r="J10" s="296"/>
      <c r="K10" s="296"/>
      <c r="L10" s="296"/>
      <c r="M10" s="296"/>
      <c r="N10" s="296"/>
      <c r="O10" s="296"/>
      <c r="P10" s="296"/>
      <c r="Q10" s="296"/>
      <c r="R10" s="296"/>
      <c r="S10" s="296"/>
    </row>
    <row r="11" spans="4:7" ht="12.75">
      <c r="D11" s="4"/>
      <c r="E11" s="4"/>
      <c r="F11" s="4"/>
      <c r="G11" s="4"/>
    </row>
    <row r="12" spans="4:19" ht="20.25">
      <c r="D12" s="4"/>
      <c r="E12" s="4"/>
      <c r="F12" s="4"/>
      <c r="G12" s="4"/>
      <c r="I12" s="327" t="s">
        <v>92</v>
      </c>
      <c r="J12" s="327"/>
      <c r="K12" s="327"/>
      <c r="L12" s="327"/>
      <c r="M12" s="327"/>
      <c r="N12" s="327"/>
      <c r="O12" s="327"/>
      <c r="P12" s="327"/>
      <c r="Q12" s="327"/>
      <c r="R12" s="327"/>
      <c r="S12" s="327"/>
    </row>
    <row r="13" spans="4:19" ht="20.25">
      <c r="D13" s="3"/>
      <c r="E13" s="5"/>
      <c r="F13" s="5"/>
      <c r="G13" s="5"/>
      <c r="I13" s="370" t="s">
        <v>85</v>
      </c>
      <c r="J13" s="370"/>
      <c r="K13" s="370"/>
      <c r="L13" s="370"/>
      <c r="M13" s="370"/>
      <c r="N13" s="370"/>
      <c r="O13" s="370"/>
      <c r="P13" s="370"/>
      <c r="Q13" s="370"/>
      <c r="R13" s="370"/>
      <c r="S13" s="370"/>
    </row>
    <row r="14" spans="4:26" ht="12.75">
      <c r="D14" s="3"/>
      <c r="E14" s="5"/>
      <c r="F14" s="5"/>
      <c r="G14" s="5"/>
      <c r="U14" s="80"/>
      <c r="V14" s="80"/>
      <c r="W14" s="80"/>
      <c r="X14" s="80"/>
      <c r="Y14" s="80"/>
      <c r="Z14" s="80"/>
    </row>
    <row r="15" spans="4:23" ht="12.75">
      <c r="D15" s="3"/>
      <c r="E15" s="5"/>
      <c r="F15" s="5"/>
      <c r="G15" s="5"/>
      <c r="J15" s="1" t="s">
        <v>127</v>
      </c>
      <c r="U15" s="80"/>
      <c r="V15" s="80"/>
      <c r="W15" s="80"/>
    </row>
    <row r="16" spans="4:10" ht="12.75">
      <c r="D16" s="3"/>
      <c r="E16" s="5"/>
      <c r="F16" s="5"/>
      <c r="G16" s="5"/>
      <c r="J16" s="1" t="s">
        <v>128</v>
      </c>
    </row>
    <row r="17" spans="4:26" ht="13.5" thickBot="1">
      <c r="D17" s="3"/>
      <c r="E17" s="5"/>
      <c r="F17" s="5"/>
      <c r="G17" s="5"/>
      <c r="I17" s="9"/>
      <c r="J17" s="10"/>
      <c r="K17" s="9"/>
      <c r="L17" s="10"/>
      <c r="M17" s="9"/>
      <c r="N17" s="9"/>
      <c r="O17" s="9"/>
      <c r="P17" s="9"/>
      <c r="Q17" s="9"/>
      <c r="R17" s="9"/>
      <c r="S17" s="9"/>
      <c r="U17" s="363" t="s">
        <v>0</v>
      </c>
      <c r="V17" s="364"/>
      <c r="W17" s="365"/>
      <c r="X17" s="363" t="s">
        <v>18</v>
      </c>
      <c r="Y17" s="364"/>
      <c r="Z17" s="365"/>
    </row>
    <row r="18" spans="9:27" ht="16.5" thickTop="1">
      <c r="I18" s="12" t="s">
        <v>0</v>
      </c>
      <c r="J18" s="13"/>
      <c r="K18" s="14" t="s">
        <v>1</v>
      </c>
      <c r="L18" s="15"/>
      <c r="M18" s="13"/>
      <c r="N18" s="14" t="s">
        <v>2</v>
      </c>
      <c r="O18" s="15"/>
      <c r="P18" s="13"/>
      <c r="Q18" s="14" t="s">
        <v>1</v>
      </c>
      <c r="R18" s="15"/>
      <c r="S18" s="84" t="s">
        <v>18</v>
      </c>
      <c r="T18" s="16"/>
      <c r="U18" s="123" t="s">
        <v>3</v>
      </c>
      <c r="V18" s="123" t="s">
        <v>4</v>
      </c>
      <c r="W18" s="123" t="s">
        <v>5</v>
      </c>
      <c r="X18" s="123" t="s">
        <v>3</v>
      </c>
      <c r="Y18" s="123" t="s">
        <v>4</v>
      </c>
      <c r="Z18" s="123" t="s">
        <v>5</v>
      </c>
      <c r="AA18" s="81"/>
    </row>
    <row r="19" spans="9:27" ht="15">
      <c r="I19" s="132"/>
      <c r="J19" s="133"/>
      <c r="K19" s="87"/>
      <c r="L19" s="134"/>
      <c r="M19" s="152"/>
      <c r="N19" s="155"/>
      <c r="O19" s="156"/>
      <c r="P19" s="86"/>
      <c r="Q19" s="87"/>
      <c r="R19" s="134"/>
      <c r="S19" s="157"/>
      <c r="T19" s="16"/>
      <c r="U19" s="123"/>
      <c r="V19" s="123"/>
      <c r="W19" s="123"/>
      <c r="X19" s="123"/>
      <c r="Y19" s="123"/>
      <c r="Z19" s="123"/>
      <c r="AA19" s="81"/>
    </row>
    <row r="20" spans="9:27" ht="15">
      <c r="I20" s="17" t="s">
        <v>6</v>
      </c>
      <c r="J20" s="62">
        <v>1</v>
      </c>
      <c r="K20" s="19" t="s">
        <v>7</v>
      </c>
      <c r="L20" s="66">
        <v>1</v>
      </c>
      <c r="M20" s="63">
        <f>$B$2</f>
        <v>0</v>
      </c>
      <c r="N20" s="19" t="s">
        <v>8</v>
      </c>
      <c r="O20" s="66">
        <f>$B$3</f>
        <v>0</v>
      </c>
      <c r="P20" s="62">
        <v>2</v>
      </c>
      <c r="Q20" s="19" t="s">
        <v>7</v>
      </c>
      <c r="R20" s="66">
        <v>4</v>
      </c>
      <c r="S20" s="89" t="s">
        <v>19</v>
      </c>
      <c r="T20" s="22" t="s">
        <v>27</v>
      </c>
      <c r="U20" s="123">
        <f>IF($J20&gt;$L20,1,0)</f>
        <v>0</v>
      </c>
      <c r="V20" s="123">
        <f>IF($J20=$L20,1,0)</f>
        <v>1</v>
      </c>
      <c r="W20" s="123">
        <f>IF($J20&lt;$L20,1,0)</f>
        <v>0</v>
      </c>
      <c r="X20" s="123">
        <f>IF($P20&gt;$R20,1,0)</f>
        <v>0</v>
      </c>
      <c r="Y20" s="123">
        <f>IF($P20=$R20,1,0)</f>
        <v>0</v>
      </c>
      <c r="Z20" s="123">
        <f>IF($P20&lt;$R20,1,0)</f>
        <v>1</v>
      </c>
      <c r="AA20" s="81"/>
    </row>
    <row r="21" spans="9:27" ht="15.75">
      <c r="I21" s="143"/>
      <c r="J21" s="18"/>
      <c r="K21" s="19"/>
      <c r="L21" s="20"/>
      <c r="M21" s="152"/>
      <c r="N21" s="19"/>
      <c r="O21" s="20"/>
      <c r="P21" s="18"/>
      <c r="Q21" s="19"/>
      <c r="R21" s="20"/>
      <c r="S21" s="157"/>
      <c r="T21" s="163"/>
      <c r="U21" s="123"/>
      <c r="V21" s="123"/>
      <c r="W21" s="123"/>
      <c r="X21" s="123"/>
      <c r="Y21" s="123"/>
      <c r="Z21" s="123"/>
      <c r="AA21" s="81"/>
    </row>
    <row r="22" spans="9:27" ht="15">
      <c r="I22" s="25">
        <f>$E$2</f>
        <v>0</v>
      </c>
      <c r="J22" s="63"/>
      <c r="K22" s="19" t="s">
        <v>7</v>
      </c>
      <c r="L22" s="68"/>
      <c r="M22" s="63">
        <f>$B$4</f>
        <v>0</v>
      </c>
      <c r="N22" s="19" t="s">
        <v>8</v>
      </c>
      <c r="O22" s="66">
        <f>$B$5</f>
        <v>0</v>
      </c>
      <c r="P22" s="63"/>
      <c r="Q22" s="19" t="s">
        <v>7</v>
      </c>
      <c r="R22" s="68"/>
      <c r="S22" s="92">
        <f>$H$2</f>
        <v>0</v>
      </c>
      <c r="T22" s="22" t="s">
        <v>28</v>
      </c>
      <c r="U22" s="123">
        <f>IF($J22&gt;$L22,1,0)</f>
        <v>0</v>
      </c>
      <c r="V22" s="123">
        <f>IF($J22=$L22,1,0)</f>
        <v>1</v>
      </c>
      <c r="W22" s="123">
        <f>IF($J22&lt;$L22,1,0)</f>
        <v>0</v>
      </c>
      <c r="X22" s="123">
        <f>IF($P22&gt;$R22,1,0)</f>
        <v>0</v>
      </c>
      <c r="Y22" s="123">
        <f>IF($P22=$R22,1,0)</f>
        <v>1</v>
      </c>
      <c r="Z22" s="123">
        <f>IF($P22&lt;$R22,1,0)</f>
        <v>0</v>
      </c>
      <c r="AA22" s="81"/>
    </row>
    <row r="23" spans="9:27" ht="15">
      <c r="I23" s="136"/>
      <c r="J23" s="28"/>
      <c r="K23" s="29"/>
      <c r="L23" s="30"/>
      <c r="M23" s="31"/>
      <c r="N23" s="29"/>
      <c r="O23" s="137"/>
      <c r="P23" s="28"/>
      <c r="Q23" s="29"/>
      <c r="R23" s="30"/>
      <c r="S23" s="138"/>
      <c r="T23" s="16"/>
      <c r="U23" s="123"/>
      <c r="V23" s="123"/>
      <c r="W23" s="123"/>
      <c r="X23" s="123"/>
      <c r="Y23" s="123"/>
      <c r="Z23" s="123"/>
      <c r="AA23" s="81"/>
    </row>
    <row r="24" spans="9:27" ht="15">
      <c r="I24" s="139"/>
      <c r="J24" s="86"/>
      <c r="K24" s="87"/>
      <c r="L24" s="134"/>
      <c r="M24" s="152"/>
      <c r="N24" s="140"/>
      <c r="O24" s="134"/>
      <c r="P24" s="86"/>
      <c r="Q24" s="87"/>
      <c r="R24" s="134"/>
      <c r="S24" s="157"/>
      <c r="T24" s="16"/>
      <c r="U24" s="123"/>
      <c r="V24" s="123"/>
      <c r="W24" s="123"/>
      <c r="X24" s="123"/>
      <c r="Y24" s="123"/>
      <c r="Z24" s="123"/>
      <c r="AA24" s="81"/>
    </row>
    <row r="25" spans="9:27" ht="15">
      <c r="I25" s="17" t="s">
        <v>9</v>
      </c>
      <c r="J25" s="62"/>
      <c r="K25" s="19" t="s">
        <v>7</v>
      </c>
      <c r="L25" s="66"/>
      <c r="M25" s="62">
        <f>$B$5</f>
        <v>0</v>
      </c>
      <c r="N25" s="21" t="s">
        <v>8</v>
      </c>
      <c r="O25" s="68">
        <f>$B$2</f>
        <v>0</v>
      </c>
      <c r="P25" s="62"/>
      <c r="Q25" s="19" t="s">
        <v>7</v>
      </c>
      <c r="R25" s="66"/>
      <c r="S25" s="89" t="s">
        <v>20</v>
      </c>
      <c r="T25" s="22" t="s">
        <v>125</v>
      </c>
      <c r="U25" s="123">
        <f>IF($J25&gt;$L25,1,0)</f>
        <v>0</v>
      </c>
      <c r="V25" s="123">
        <f>IF($J25=$L25,1,0)</f>
        <v>1</v>
      </c>
      <c r="W25" s="123">
        <f>IF($J25&lt;$L25,1,0)</f>
        <v>0</v>
      </c>
      <c r="X25" s="123">
        <f>IF($P25&gt;$R25,1,0)</f>
        <v>0</v>
      </c>
      <c r="Y25" s="123">
        <f>IF($P25=$R25,1,0)</f>
        <v>1</v>
      </c>
      <c r="Z25" s="123">
        <f>IF($P25&lt;$R25,1,0)</f>
        <v>0</v>
      </c>
      <c r="AA25" s="81"/>
    </row>
    <row r="26" spans="9:27" ht="15">
      <c r="I26" s="23"/>
      <c r="J26" s="18"/>
      <c r="K26" s="19"/>
      <c r="L26" s="20"/>
      <c r="M26" s="152"/>
      <c r="N26" s="21"/>
      <c r="O26" s="156"/>
      <c r="P26" s="18"/>
      <c r="Q26" s="19"/>
      <c r="R26" s="20"/>
      <c r="S26" s="91"/>
      <c r="T26" s="163"/>
      <c r="U26" s="123"/>
      <c r="V26" s="123"/>
      <c r="W26" s="123"/>
      <c r="X26" s="123"/>
      <c r="Y26" s="123"/>
      <c r="Z26" s="123"/>
      <c r="AA26" s="81"/>
    </row>
    <row r="27" spans="9:27" ht="15">
      <c r="I27" s="25">
        <f>$E$3</f>
        <v>0</v>
      </c>
      <c r="J27" s="63"/>
      <c r="K27" s="19" t="s">
        <v>7</v>
      </c>
      <c r="L27" s="68"/>
      <c r="M27" s="62">
        <f>$B$3</f>
        <v>0</v>
      </c>
      <c r="N27" s="21" t="s">
        <v>8</v>
      </c>
      <c r="O27" s="68">
        <f>$B$4</f>
        <v>0</v>
      </c>
      <c r="P27" s="63"/>
      <c r="Q27" s="19" t="s">
        <v>7</v>
      </c>
      <c r="R27" s="68"/>
      <c r="S27" s="92">
        <f>$H$3</f>
        <v>0</v>
      </c>
      <c r="T27" s="22" t="s">
        <v>33</v>
      </c>
      <c r="U27" s="123">
        <f>IF($J27&gt;$L27,1,0)</f>
        <v>0</v>
      </c>
      <c r="V27" s="123">
        <f>IF($J27=$L27,1,0)</f>
        <v>1</v>
      </c>
      <c r="W27" s="123">
        <f>IF($J27&lt;$L27,1,0)</f>
        <v>0</v>
      </c>
      <c r="X27" s="123">
        <f>IF($P27&gt;$R27,1,0)</f>
        <v>0</v>
      </c>
      <c r="Y27" s="123">
        <f>IF($P27=$R27,1,0)</f>
        <v>1</v>
      </c>
      <c r="Z27" s="123">
        <f>IF($P27&lt;$R27,1,0)</f>
        <v>0</v>
      </c>
      <c r="AA27" s="81"/>
    </row>
    <row r="28" spans="9:27" ht="15">
      <c r="I28" s="136"/>
      <c r="J28" s="28"/>
      <c r="K28" s="29"/>
      <c r="L28" s="30"/>
      <c r="M28" s="31"/>
      <c r="N28" s="32"/>
      <c r="O28" s="137"/>
      <c r="P28" s="28"/>
      <c r="Q28" s="29"/>
      <c r="R28" s="30"/>
      <c r="S28" s="138"/>
      <c r="T28" s="16"/>
      <c r="U28" s="123"/>
      <c r="V28" s="123"/>
      <c r="W28" s="123"/>
      <c r="X28" s="123"/>
      <c r="Y28" s="123"/>
      <c r="Z28" s="123"/>
      <c r="AA28" s="81"/>
    </row>
    <row r="29" spans="9:27" ht="15">
      <c r="I29" s="139"/>
      <c r="J29" s="86"/>
      <c r="K29" s="87"/>
      <c r="L29" s="134"/>
      <c r="M29" s="152"/>
      <c r="N29" s="140"/>
      <c r="O29" s="134"/>
      <c r="P29" s="86"/>
      <c r="Q29" s="87"/>
      <c r="R29" s="134"/>
      <c r="S29" s="157"/>
      <c r="T29" s="16"/>
      <c r="U29" s="123"/>
      <c r="V29" s="123"/>
      <c r="W29" s="123"/>
      <c r="X29" s="123"/>
      <c r="Y29" s="123"/>
      <c r="Z29" s="123"/>
      <c r="AA29" s="81"/>
    </row>
    <row r="30" spans="9:27" ht="15">
      <c r="I30" s="17" t="s">
        <v>10</v>
      </c>
      <c r="J30" s="62"/>
      <c r="K30" s="19" t="s">
        <v>7</v>
      </c>
      <c r="L30" s="66"/>
      <c r="M30" s="62">
        <f>$B$2</f>
        <v>0</v>
      </c>
      <c r="N30" s="21" t="s">
        <v>8</v>
      </c>
      <c r="O30" s="68">
        <f>$B$4</f>
        <v>0</v>
      </c>
      <c r="P30" s="62"/>
      <c r="Q30" s="19" t="s">
        <v>7</v>
      </c>
      <c r="R30" s="66"/>
      <c r="S30" s="89" t="s">
        <v>21</v>
      </c>
      <c r="T30" s="22" t="s">
        <v>43</v>
      </c>
      <c r="U30" s="123">
        <f>IF($J30&gt;$L30,1,0)</f>
        <v>0</v>
      </c>
      <c r="V30" s="123">
        <f>IF($J30=$L30,1,0)</f>
        <v>1</v>
      </c>
      <c r="W30" s="123">
        <f>IF($J30&lt;$L30,1,0)</f>
        <v>0</v>
      </c>
      <c r="X30" s="123">
        <f>IF($P30&gt;$R30,1,0)</f>
        <v>0</v>
      </c>
      <c r="Y30" s="123">
        <f>IF($P30=$R30,1,0)</f>
        <v>1</v>
      </c>
      <c r="Z30" s="123">
        <f>IF($P30&lt;$R30,1,0)</f>
        <v>0</v>
      </c>
      <c r="AA30" s="81"/>
    </row>
    <row r="31" spans="9:27" ht="15">
      <c r="I31" s="23"/>
      <c r="J31" s="18"/>
      <c r="K31" s="19"/>
      <c r="L31" s="20"/>
      <c r="M31" s="18"/>
      <c r="N31" s="21"/>
      <c r="O31" s="20"/>
      <c r="P31" s="18"/>
      <c r="Q31" s="19"/>
      <c r="R31" s="20"/>
      <c r="S31" s="91"/>
      <c r="T31" s="163"/>
      <c r="U31" s="123"/>
      <c r="V31" s="123"/>
      <c r="W31" s="123"/>
      <c r="X31" s="123"/>
      <c r="Y31" s="123"/>
      <c r="Z31" s="123"/>
      <c r="AA31" s="81"/>
    </row>
    <row r="32" spans="9:27" ht="15">
      <c r="I32" s="25">
        <f>$E$4</f>
        <v>0</v>
      </c>
      <c r="J32" s="63"/>
      <c r="K32" s="19" t="s">
        <v>7</v>
      </c>
      <c r="L32" s="68"/>
      <c r="M32" s="62">
        <f>$B$5</f>
        <v>0</v>
      </c>
      <c r="N32" s="21" t="s">
        <v>8</v>
      </c>
      <c r="O32" s="66">
        <f>$B$3</f>
        <v>0</v>
      </c>
      <c r="P32" s="63"/>
      <c r="Q32" s="19" t="s">
        <v>7</v>
      </c>
      <c r="R32" s="68"/>
      <c r="S32" s="135">
        <f>$H$4</f>
        <v>0</v>
      </c>
      <c r="T32" s="22" t="s">
        <v>53</v>
      </c>
      <c r="U32" s="123">
        <f>IF($J32&gt;$L32,1,0)</f>
        <v>0</v>
      </c>
      <c r="V32" s="123">
        <f>IF($J32=$L32,1,0)</f>
        <v>1</v>
      </c>
      <c r="W32" s="123">
        <f>IF($J32&lt;$L32,1,0)</f>
        <v>0</v>
      </c>
      <c r="X32" s="123">
        <f>IF($P32&gt;$R32,1,0)</f>
        <v>0</v>
      </c>
      <c r="Y32" s="123">
        <f>IF($P32=$R32,1,0)</f>
        <v>1</v>
      </c>
      <c r="Z32" s="123">
        <f>IF($P32&lt;$R32,1,0)</f>
        <v>0</v>
      </c>
      <c r="AA32" s="81"/>
    </row>
    <row r="33" spans="9:27" ht="15.75" thickBot="1">
      <c r="I33" s="141"/>
      <c r="J33" s="34"/>
      <c r="K33" s="35"/>
      <c r="L33" s="36"/>
      <c r="M33" s="37"/>
      <c r="N33" s="38"/>
      <c r="O33" s="158"/>
      <c r="P33" s="34"/>
      <c r="Q33" s="35"/>
      <c r="R33" s="36"/>
      <c r="S33" s="142"/>
      <c r="T33" s="16"/>
      <c r="U33" s="123"/>
      <c r="V33" s="123"/>
      <c r="W33" s="123"/>
      <c r="X33" s="123"/>
      <c r="Y33" s="123"/>
      <c r="Z33" s="123"/>
      <c r="AA33" s="81"/>
    </row>
    <row r="34" spans="9:27" ht="15.75" thickTop="1">
      <c r="I34" s="19"/>
      <c r="J34" s="95"/>
      <c r="K34" s="19"/>
      <c r="L34" s="95"/>
      <c r="M34" s="21"/>
      <c r="N34" s="21"/>
      <c r="O34" s="155"/>
      <c r="P34" s="95"/>
      <c r="Q34" s="19"/>
      <c r="R34" s="95"/>
      <c r="S34" s="21"/>
      <c r="T34" s="16"/>
      <c r="U34" s="164"/>
      <c r="V34" s="164"/>
      <c r="W34" s="164"/>
      <c r="X34" s="164"/>
      <c r="Y34" s="164"/>
      <c r="Z34" s="164"/>
      <c r="AA34" s="81"/>
    </row>
    <row r="35" spans="9:27" ht="15">
      <c r="I35" s="19"/>
      <c r="J35" s="95"/>
      <c r="K35" s="19"/>
      <c r="L35" s="95"/>
      <c r="M35" s="21"/>
      <c r="N35" s="21"/>
      <c r="O35" s="155"/>
      <c r="P35" s="95"/>
      <c r="Q35" s="19"/>
      <c r="R35" s="95"/>
      <c r="S35" s="21"/>
      <c r="T35" s="16"/>
      <c r="U35" s="164"/>
      <c r="V35" s="164"/>
      <c r="W35" s="164"/>
      <c r="X35" s="164"/>
      <c r="Y35" s="164"/>
      <c r="Z35" s="164"/>
      <c r="AA35" s="81"/>
    </row>
    <row r="36" spans="9:32" ht="19.5" thickBot="1">
      <c r="I36" s="39"/>
      <c r="J36" s="39"/>
      <c r="K36" s="127"/>
      <c r="L36" s="39"/>
      <c r="M36" s="40"/>
      <c r="N36" s="127"/>
      <c r="O36" s="40"/>
      <c r="P36" s="40"/>
      <c r="Q36" s="40"/>
      <c r="R36" s="40"/>
      <c r="S36" s="40"/>
      <c r="AF36" s="130"/>
    </row>
    <row r="37" spans="28:37" ht="16.5" thickTop="1">
      <c r="AB37" s="41" t="s">
        <v>11</v>
      </c>
      <c r="AC37" s="42" t="s">
        <v>12</v>
      </c>
      <c r="AD37" s="42" t="s">
        <v>13</v>
      </c>
      <c r="AE37" s="42" t="s">
        <v>14</v>
      </c>
      <c r="AF37" s="42" t="s">
        <v>3</v>
      </c>
      <c r="AG37" s="42" t="s">
        <v>4</v>
      </c>
      <c r="AH37" s="42" t="s">
        <v>5</v>
      </c>
      <c r="AI37" s="42" t="s">
        <v>15</v>
      </c>
      <c r="AJ37" s="42" t="s">
        <v>16</v>
      </c>
      <c r="AK37" s="43" t="s">
        <v>17</v>
      </c>
    </row>
    <row r="38" spans="28:37" ht="15.75">
      <c r="AB38" s="143"/>
      <c r="AC38" s="144"/>
      <c r="AD38" s="144"/>
      <c r="AE38" s="144"/>
      <c r="AF38" s="144"/>
      <c r="AG38" s="144"/>
      <c r="AH38" s="144"/>
      <c r="AI38" s="144"/>
      <c r="AJ38" s="144"/>
      <c r="AK38" s="145"/>
    </row>
    <row r="39" spans="28:37" ht="15">
      <c r="AB39" s="44">
        <v>1</v>
      </c>
      <c r="AC39" s="45">
        <f>$B$2</f>
        <v>0</v>
      </c>
      <c r="AD39" s="146">
        <f>SUM(AF39*4)+(AG39*2)+AH39</f>
        <v>11</v>
      </c>
      <c r="AE39" s="146">
        <f>SUM(AF39+AH39+AG39)</f>
        <v>6</v>
      </c>
      <c r="AF39" s="45">
        <f>SUM($U$20+$W$25+$U$30+$X$20+$Z$25+$X$30)</f>
        <v>0</v>
      </c>
      <c r="AG39" s="45">
        <f>SUM($V$20+$V$25+$V$30+$Y$20+$Y$25+$Y$30)</f>
        <v>5</v>
      </c>
      <c r="AH39" s="45">
        <f>SUM($W$20+$U$25+$W$30+$Z$20+$X$25+$Z$30)</f>
        <v>1</v>
      </c>
      <c r="AI39" s="45">
        <f>SUM($J$20+$L$25+$J$30+$P$20+$R$25+$P$30)</f>
        <v>3</v>
      </c>
      <c r="AJ39" s="45">
        <f>SUM($L$20+$J$25+$L$30+$R$20+$P$25+$R$30)</f>
        <v>5</v>
      </c>
      <c r="AK39" s="147">
        <f>SUM(AI39-AJ39)</f>
        <v>-2</v>
      </c>
    </row>
    <row r="40" spans="28:37" ht="15">
      <c r="AB40" s="48">
        <v>2</v>
      </c>
      <c r="AC40" s="159">
        <f>$B$3</f>
        <v>0</v>
      </c>
      <c r="AD40" s="146">
        <f>SUM(AF40*4)+(AG40*2)+AH40</f>
        <v>14</v>
      </c>
      <c r="AE40" s="146">
        <f>SUM(AF40+AH40+AG40)</f>
        <v>6</v>
      </c>
      <c r="AF40" s="45">
        <f>SUM($W$20+$U$27+$W$32+$Z$20+$X$27+$Z$32)</f>
        <v>1</v>
      </c>
      <c r="AG40" s="45">
        <f>SUM($V$20+$V$27+$V$32+$Y$20+$Y$27+$Y$32)</f>
        <v>5</v>
      </c>
      <c r="AH40" s="45">
        <f>SUM($U$20+$W$27+$U$32+$X$20+$Z$27+$X$32)</f>
        <v>0</v>
      </c>
      <c r="AI40" s="45">
        <f>SUM($L$20+$J$27+$L$32+$R$20+$P$27+$R$32)</f>
        <v>5</v>
      </c>
      <c r="AJ40" s="45">
        <f>SUM($J$20+$L$27+$J$32+$P$20+$R$27+$P$32)</f>
        <v>3</v>
      </c>
      <c r="AK40" s="147">
        <f>SUM(AI40-AJ40)</f>
        <v>2</v>
      </c>
    </row>
    <row r="41" spans="28:37" ht="15">
      <c r="AB41" s="48">
        <v>3</v>
      </c>
      <c r="AC41" s="45">
        <f>$B$4</f>
        <v>0</v>
      </c>
      <c r="AD41" s="146">
        <f>SUM(AF41*4)+(AG41*2)+AH41</f>
        <v>12</v>
      </c>
      <c r="AE41" s="146">
        <f>SUM(AF41+AH41+AG41)</f>
        <v>6</v>
      </c>
      <c r="AF41" s="45">
        <f>SUM($U$22+$W$27+$W$30+$X$22+$Z$27+$Z$30)</f>
        <v>0</v>
      </c>
      <c r="AG41" s="45">
        <f>SUM($V$22+$V$27+$V$30+$Y$22+$Y$27+$Y$30)</f>
        <v>6</v>
      </c>
      <c r="AH41" s="45">
        <f>SUM($W$22+$U$27+$U$30+$Z$22+$X$27+$X$30)</f>
        <v>0</v>
      </c>
      <c r="AI41" s="45">
        <f>SUM($J$22+$L$27+$L$30+$P$22+$R$27+$R$30)</f>
        <v>0</v>
      </c>
      <c r="AJ41" s="45">
        <f>SUM($L$22+$J$27+$J$30+$R$22+$P$27+$P$30)</f>
        <v>0</v>
      </c>
      <c r="AK41" s="147">
        <f>SUM(AI41-AJ41)</f>
        <v>0</v>
      </c>
    </row>
    <row r="42" spans="28:37" ht="15">
      <c r="AB42" s="44">
        <v>4</v>
      </c>
      <c r="AC42" s="45">
        <f>$B$5</f>
        <v>0</v>
      </c>
      <c r="AD42" s="146">
        <f>SUM(AF42*4)+(AG42*2)+AH42</f>
        <v>12</v>
      </c>
      <c r="AE42" s="146">
        <f>SUM(AF42+AH42+AG42)</f>
        <v>6</v>
      </c>
      <c r="AF42" s="45">
        <f>SUM($W$22+$U$25+$U$32+$Z$22+$X$25+$X$32)</f>
        <v>0</v>
      </c>
      <c r="AG42" s="45">
        <f>SUM($V$22+$V$25+$V$32+$Y$22+$Y$25+$Y$32)</f>
        <v>6</v>
      </c>
      <c r="AH42" s="45">
        <f>SUM($U$22+$W$25+$W$32+$X$22+$Z$25+$Z$32)</f>
        <v>0</v>
      </c>
      <c r="AI42" s="45">
        <f>SUM($L$22+$J$25+$J$32+$R$22+$P$25+$P$32)</f>
        <v>0</v>
      </c>
      <c r="AJ42" s="45">
        <f>SUM($J$22+$L$25+$L$32+$P$22+$R$25+$R$32)</f>
        <v>0</v>
      </c>
      <c r="AK42" s="147">
        <f>SUM(AI42-AJ42)</f>
        <v>0</v>
      </c>
    </row>
    <row r="43" spans="28:37" ht="15.75" thickBot="1">
      <c r="AB43" s="148"/>
      <c r="AC43" s="149"/>
      <c r="AD43" s="149"/>
      <c r="AE43" s="149"/>
      <c r="AF43" s="149"/>
      <c r="AG43" s="149"/>
      <c r="AH43" s="149"/>
      <c r="AI43" s="149"/>
      <c r="AJ43" s="149"/>
      <c r="AK43" s="150"/>
    </row>
    <row r="44" ht="13.5" thickTop="1"/>
    <row r="45" ht="12.75">
      <c r="AK45" s="1">
        <f>SUM(AK39:AK44)</f>
        <v>0</v>
      </c>
    </row>
  </sheetData>
  <sheetProtection/>
  <mergeCells count="9">
    <mergeCell ref="U17:W17"/>
    <mergeCell ref="X17:Z17"/>
    <mergeCell ref="A1:B1"/>
    <mergeCell ref="D1:E1"/>
    <mergeCell ref="G1:H1"/>
    <mergeCell ref="I13:S13"/>
    <mergeCell ref="I12:S12"/>
    <mergeCell ref="I10:S10"/>
    <mergeCell ref="I8:S8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9"/>
  <sheetViews>
    <sheetView zoomScalePageLayoutView="0" workbookViewId="0" topLeftCell="A1">
      <selection activeCell="K22" sqref="K22"/>
    </sheetView>
  </sheetViews>
  <sheetFormatPr defaultColWidth="12.5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4.625" style="1" customWidth="1"/>
    <col min="7" max="7" width="4.625" style="1" customWidth="1"/>
    <col min="8" max="8" width="1.625" style="1" customWidth="1"/>
    <col min="9" max="9" width="4.625" style="1" customWidth="1"/>
    <col min="10" max="10" width="22.625" style="1" customWidth="1"/>
    <col min="11" max="11" width="1.625" style="1" customWidth="1"/>
    <col min="12" max="12" width="22.625" style="1" customWidth="1"/>
    <col min="13" max="16" width="3.625" style="1" customWidth="1"/>
    <col min="17" max="17" width="5.625" style="1" customWidth="1"/>
    <col min="18" max="18" width="30.625" style="1" customWidth="1"/>
    <col min="19" max="26" width="5.625" style="1" customWidth="1"/>
    <col min="27" max="16384" width="12.50390625" style="1" customWidth="1"/>
  </cols>
  <sheetData>
    <row r="1" spans="1:5" ht="12.75">
      <c r="A1" s="366" t="s">
        <v>12</v>
      </c>
      <c r="B1" s="367"/>
      <c r="D1" s="368" t="s">
        <v>97</v>
      </c>
      <c r="E1" s="369"/>
    </row>
    <row r="2" spans="1:5" ht="12.75">
      <c r="A2" s="53">
        <v>1</v>
      </c>
      <c r="B2" s="51"/>
      <c r="D2" s="58" t="s">
        <v>99</v>
      </c>
      <c r="E2" s="55"/>
    </row>
    <row r="3" spans="1:5" ht="12.75">
      <c r="A3" s="53">
        <v>2</v>
      </c>
      <c r="B3" s="51"/>
      <c r="D3" s="58" t="s">
        <v>100</v>
      </c>
      <c r="E3" s="55"/>
    </row>
    <row r="4" spans="1:5" ht="12.75">
      <c r="A4" s="53">
        <v>3</v>
      </c>
      <c r="B4" s="51"/>
      <c r="D4" s="58" t="s">
        <v>101</v>
      </c>
      <c r="E4" s="55"/>
    </row>
    <row r="5" spans="1:5" ht="12.75">
      <c r="A5" s="53">
        <v>4</v>
      </c>
      <c r="B5" s="51"/>
      <c r="D5" s="58" t="s">
        <v>102</v>
      </c>
      <c r="E5" s="55"/>
    </row>
    <row r="6" spans="1:5" ht="13.5" thickBot="1">
      <c r="A6" s="53">
        <v>5</v>
      </c>
      <c r="B6" s="51"/>
      <c r="D6" s="59" t="s">
        <v>103</v>
      </c>
      <c r="E6" s="115"/>
    </row>
    <row r="7" spans="1:5" ht="13.5" thickBot="1">
      <c r="A7" s="54">
        <v>6</v>
      </c>
      <c r="B7" s="52"/>
      <c r="E7" s="4"/>
    </row>
    <row r="8" spans="4:15" ht="23.25">
      <c r="D8" s="4"/>
      <c r="E8" s="4"/>
      <c r="F8" s="165" t="s">
        <v>83</v>
      </c>
      <c r="G8" s="165"/>
      <c r="H8" s="165"/>
      <c r="I8" s="165"/>
      <c r="J8" s="165"/>
      <c r="K8" s="165"/>
      <c r="L8" s="166" t="s">
        <v>84</v>
      </c>
      <c r="M8" s="75"/>
      <c r="N8" s="75"/>
      <c r="O8" s="75"/>
    </row>
    <row r="9" spans="4:16" ht="12.75">
      <c r="D9" s="4"/>
      <c r="E9" s="4"/>
      <c r="F9" s="167"/>
      <c r="G9" s="167"/>
      <c r="H9" s="167"/>
      <c r="I9" s="167"/>
      <c r="J9" s="167"/>
      <c r="K9" s="167"/>
      <c r="L9" s="167"/>
      <c r="M9" s="2"/>
      <c r="N9" s="2"/>
      <c r="O9" s="2"/>
      <c r="P9" s="2"/>
    </row>
    <row r="10" spans="4:16" ht="26.25">
      <c r="D10" s="4"/>
      <c r="E10" s="4"/>
      <c r="F10" s="373" t="s">
        <v>129</v>
      </c>
      <c r="G10" s="373"/>
      <c r="H10" s="373"/>
      <c r="I10" s="373"/>
      <c r="J10" s="373"/>
      <c r="K10" s="373"/>
      <c r="L10" s="373"/>
      <c r="M10" s="76"/>
      <c r="N10" s="76"/>
      <c r="O10" s="76"/>
      <c r="P10" s="76"/>
    </row>
    <row r="11" spans="4:12" ht="12.75">
      <c r="D11" s="4"/>
      <c r="E11" s="4"/>
      <c r="F11" s="168"/>
      <c r="G11" s="168"/>
      <c r="H11" s="168"/>
      <c r="I11" s="168"/>
      <c r="J11" s="168"/>
      <c r="K11" s="168"/>
      <c r="L11" s="168"/>
    </row>
    <row r="12" spans="4:16" ht="23.25">
      <c r="D12" s="4"/>
      <c r="E12" s="4"/>
      <c r="F12" s="372" t="s">
        <v>132</v>
      </c>
      <c r="G12" s="372"/>
      <c r="H12" s="372"/>
      <c r="I12" s="372"/>
      <c r="J12" s="372"/>
      <c r="K12" s="372"/>
      <c r="L12" s="372"/>
      <c r="M12" s="77"/>
      <c r="N12" s="77"/>
      <c r="O12" s="77"/>
      <c r="P12" s="77"/>
    </row>
    <row r="13" spans="4:12" ht="12.75">
      <c r="D13" s="4"/>
      <c r="E13" s="4"/>
      <c r="F13" s="168"/>
      <c r="G13" s="168"/>
      <c r="H13" s="168"/>
      <c r="I13" s="168"/>
      <c r="J13" s="168"/>
      <c r="K13" s="168"/>
      <c r="L13" s="168"/>
    </row>
    <row r="14" spans="4:16" ht="20.25">
      <c r="D14" s="4"/>
      <c r="E14" s="4"/>
      <c r="F14" s="371" t="s">
        <v>130</v>
      </c>
      <c r="G14" s="371"/>
      <c r="H14" s="371"/>
      <c r="I14" s="371"/>
      <c r="J14" s="371"/>
      <c r="K14" s="371"/>
      <c r="L14" s="371"/>
      <c r="M14" s="78"/>
      <c r="N14" s="78"/>
      <c r="O14" s="78"/>
      <c r="P14" s="78"/>
    </row>
    <row r="15" spans="4:16" ht="20.25">
      <c r="D15" s="3"/>
      <c r="E15" s="5"/>
      <c r="F15" s="299" t="s">
        <v>131</v>
      </c>
      <c r="G15" s="299"/>
      <c r="H15" s="299"/>
      <c r="I15" s="299"/>
      <c r="J15" s="299"/>
      <c r="K15" s="299"/>
      <c r="L15" s="299"/>
      <c r="M15" s="79"/>
      <c r="N15" s="79"/>
      <c r="O15" s="79"/>
      <c r="P15" s="79"/>
    </row>
    <row r="16" spans="4:20" ht="12.75">
      <c r="D16" s="3"/>
      <c r="E16" s="5"/>
      <c r="F16" s="168"/>
      <c r="G16" s="168"/>
      <c r="H16" s="168"/>
      <c r="I16" s="168"/>
      <c r="J16" s="168"/>
      <c r="K16" s="168"/>
      <c r="L16" s="168"/>
      <c r="R16" s="80"/>
      <c r="S16" s="80"/>
      <c r="T16" s="80"/>
    </row>
    <row r="17" spans="4:23" ht="12.75">
      <c r="D17" s="3"/>
      <c r="E17" s="5"/>
      <c r="F17" s="168"/>
      <c r="G17" s="168"/>
      <c r="H17" s="168"/>
      <c r="I17" s="168"/>
      <c r="J17" s="168"/>
      <c r="K17" s="168"/>
      <c r="L17" s="168"/>
      <c r="R17" s="80"/>
      <c r="S17" s="80"/>
      <c r="T17" s="80"/>
      <c r="U17" s="80"/>
      <c r="V17" s="80"/>
      <c r="W17" s="80"/>
    </row>
    <row r="18" spans="4:12" ht="12.75">
      <c r="D18" s="3"/>
      <c r="E18" s="5"/>
      <c r="F18" s="168"/>
      <c r="G18" s="168" t="s">
        <v>133</v>
      </c>
      <c r="H18" s="168"/>
      <c r="I18" s="168"/>
      <c r="J18" s="168"/>
      <c r="K18" s="168"/>
      <c r="L18" s="168"/>
    </row>
    <row r="19" spans="4:16" ht="13.5" thickBot="1">
      <c r="D19" s="3"/>
      <c r="E19" s="5"/>
      <c r="F19" s="169"/>
      <c r="G19" s="170"/>
      <c r="H19" s="169"/>
      <c r="I19" s="170"/>
      <c r="J19" s="169"/>
      <c r="K19" s="169"/>
      <c r="L19" s="169"/>
      <c r="M19" s="9"/>
      <c r="N19" s="363" t="s">
        <v>0</v>
      </c>
      <c r="O19" s="364"/>
      <c r="P19" s="365"/>
    </row>
    <row r="20" spans="6:16" ht="16.5" thickTop="1">
      <c r="F20" s="171" t="s">
        <v>22</v>
      </c>
      <c r="G20" s="172"/>
      <c r="H20" s="173" t="s">
        <v>1</v>
      </c>
      <c r="I20" s="174"/>
      <c r="J20" s="172"/>
      <c r="K20" s="173" t="s">
        <v>2</v>
      </c>
      <c r="L20" s="175"/>
      <c r="M20" s="85"/>
      <c r="N20" s="123" t="s">
        <v>3</v>
      </c>
      <c r="O20" s="123" t="s">
        <v>4</v>
      </c>
      <c r="P20" s="123" t="s">
        <v>5</v>
      </c>
    </row>
    <row r="21" spans="6:16" ht="15">
      <c r="F21" s="176"/>
      <c r="G21" s="177"/>
      <c r="H21" s="178"/>
      <c r="I21" s="179"/>
      <c r="J21" s="180"/>
      <c r="K21" s="178"/>
      <c r="L21" s="181"/>
      <c r="M21" s="85"/>
      <c r="N21" s="123"/>
      <c r="O21" s="123"/>
      <c r="P21" s="123"/>
    </row>
    <row r="22" spans="6:16" ht="15">
      <c r="F22" s="182" t="s">
        <v>6</v>
      </c>
      <c r="G22" s="183"/>
      <c r="H22" s="184" t="s">
        <v>7</v>
      </c>
      <c r="I22" s="185"/>
      <c r="J22" s="186">
        <f>$B$2</f>
        <v>0</v>
      </c>
      <c r="K22" s="184" t="s">
        <v>8</v>
      </c>
      <c r="L22" s="187">
        <f>$B$3</f>
        <v>0</v>
      </c>
      <c r="M22" s="22" t="s">
        <v>27</v>
      </c>
      <c r="N22" s="123">
        <f aca="true" t="shared" si="0" ref="N22:N44">IF($G22&gt;$I22,1,0)</f>
        <v>0</v>
      </c>
      <c r="O22" s="123">
        <f aca="true" t="shared" si="1" ref="O22:O44">IF($G22=$I22,1,0)</f>
        <v>1</v>
      </c>
      <c r="P22" s="123">
        <f aca="true" t="shared" si="2" ref="P22:P44">IF($G22&lt;$I22,1,0)</f>
        <v>0</v>
      </c>
    </row>
    <row r="23" spans="6:16" ht="15">
      <c r="F23" s="188"/>
      <c r="G23" s="183"/>
      <c r="H23" s="184" t="s">
        <v>7</v>
      </c>
      <c r="I23" s="185"/>
      <c r="J23" s="189">
        <f>$B$4</f>
        <v>0</v>
      </c>
      <c r="K23" s="184" t="s">
        <v>8</v>
      </c>
      <c r="L23" s="187">
        <f>$B$5</f>
        <v>0</v>
      </c>
      <c r="M23" s="22" t="s">
        <v>28</v>
      </c>
      <c r="N23" s="123">
        <f t="shared" si="0"/>
        <v>0</v>
      </c>
      <c r="O23" s="123">
        <f t="shared" si="1"/>
        <v>1</v>
      </c>
      <c r="P23" s="123">
        <f t="shared" si="2"/>
        <v>0</v>
      </c>
    </row>
    <row r="24" spans="6:16" ht="15">
      <c r="F24" s="190">
        <f>$E$2</f>
        <v>0</v>
      </c>
      <c r="G24" s="191"/>
      <c r="H24" s="184" t="s">
        <v>7</v>
      </c>
      <c r="I24" s="192"/>
      <c r="J24" s="186">
        <f>$B$6</f>
        <v>0</v>
      </c>
      <c r="K24" s="184" t="s">
        <v>8</v>
      </c>
      <c r="L24" s="187">
        <f>$B$7</f>
        <v>0</v>
      </c>
      <c r="M24" s="22" t="s">
        <v>29</v>
      </c>
      <c r="N24" s="123">
        <f t="shared" si="0"/>
        <v>0</v>
      </c>
      <c r="O24" s="123">
        <f t="shared" si="1"/>
        <v>1</v>
      </c>
      <c r="P24" s="123">
        <f t="shared" si="2"/>
        <v>0</v>
      </c>
    </row>
    <row r="25" spans="6:16" ht="15">
      <c r="F25" s="193"/>
      <c r="G25" s="194"/>
      <c r="H25" s="195"/>
      <c r="I25" s="196"/>
      <c r="J25" s="197"/>
      <c r="K25" s="195"/>
      <c r="L25" s="198"/>
      <c r="M25" s="22"/>
      <c r="N25" s="123"/>
      <c r="O25" s="123"/>
      <c r="P25" s="123"/>
    </row>
    <row r="26" spans="6:16" ht="15">
      <c r="F26" s="199"/>
      <c r="G26" s="200"/>
      <c r="H26" s="178"/>
      <c r="I26" s="179"/>
      <c r="J26" s="180"/>
      <c r="K26" s="201"/>
      <c r="L26" s="202"/>
      <c r="M26" s="22"/>
      <c r="N26" s="123"/>
      <c r="O26" s="123"/>
      <c r="P26" s="123"/>
    </row>
    <row r="27" spans="6:16" ht="15">
      <c r="F27" s="182" t="s">
        <v>9</v>
      </c>
      <c r="G27" s="189"/>
      <c r="H27" s="184" t="s">
        <v>7</v>
      </c>
      <c r="I27" s="192"/>
      <c r="J27" s="186">
        <f>$B$3</f>
        <v>0</v>
      </c>
      <c r="K27" s="203" t="s">
        <v>8</v>
      </c>
      <c r="L27" s="187">
        <f>$B$7</f>
        <v>0</v>
      </c>
      <c r="M27" s="22" t="s">
        <v>121</v>
      </c>
      <c r="N27" s="123">
        <f t="shared" si="0"/>
        <v>0</v>
      </c>
      <c r="O27" s="123">
        <f t="shared" si="1"/>
        <v>1</v>
      </c>
      <c r="P27" s="123">
        <f t="shared" si="2"/>
        <v>0</v>
      </c>
    </row>
    <row r="28" spans="6:16" ht="15">
      <c r="F28" s="188"/>
      <c r="G28" s="186"/>
      <c r="H28" s="184" t="s">
        <v>7</v>
      </c>
      <c r="I28" s="185"/>
      <c r="J28" s="189">
        <f>$B$4</f>
        <v>0</v>
      </c>
      <c r="K28" s="203" t="s">
        <v>8</v>
      </c>
      <c r="L28" s="187">
        <f>$B$2</f>
        <v>0</v>
      </c>
      <c r="M28" s="22" t="s">
        <v>73</v>
      </c>
      <c r="N28" s="123">
        <f t="shared" si="0"/>
        <v>0</v>
      </c>
      <c r="O28" s="123">
        <f t="shared" si="1"/>
        <v>1</v>
      </c>
      <c r="P28" s="123">
        <f t="shared" si="2"/>
        <v>0</v>
      </c>
    </row>
    <row r="29" spans="6:16" ht="15">
      <c r="F29" s="190">
        <f>$E$3</f>
        <v>0</v>
      </c>
      <c r="G29" s="186"/>
      <c r="H29" s="184" t="s">
        <v>7</v>
      </c>
      <c r="I29" s="185"/>
      <c r="J29" s="186">
        <f>$B$5</f>
        <v>0</v>
      </c>
      <c r="K29" s="203" t="s">
        <v>8</v>
      </c>
      <c r="L29" s="187">
        <f>$B$6</f>
        <v>0</v>
      </c>
      <c r="M29" s="22" t="s">
        <v>39</v>
      </c>
      <c r="N29" s="123">
        <f t="shared" si="0"/>
        <v>0</v>
      </c>
      <c r="O29" s="123">
        <f t="shared" si="1"/>
        <v>1</v>
      </c>
      <c r="P29" s="123">
        <f t="shared" si="2"/>
        <v>0</v>
      </c>
    </row>
    <row r="30" spans="6:16" ht="15">
      <c r="F30" s="193"/>
      <c r="G30" s="194"/>
      <c r="H30" s="195"/>
      <c r="I30" s="196"/>
      <c r="J30" s="197"/>
      <c r="K30" s="204"/>
      <c r="L30" s="198"/>
      <c r="N30" s="123"/>
      <c r="O30" s="123"/>
      <c r="P30" s="123"/>
    </row>
    <row r="31" spans="6:16" ht="15">
      <c r="F31" s="199"/>
      <c r="G31" s="200"/>
      <c r="H31" s="178"/>
      <c r="I31" s="179"/>
      <c r="J31" s="200"/>
      <c r="K31" s="201"/>
      <c r="L31" s="202"/>
      <c r="N31" s="123"/>
      <c r="O31" s="123"/>
      <c r="P31" s="123"/>
    </row>
    <row r="32" spans="6:16" ht="15">
      <c r="F32" s="182" t="s">
        <v>10</v>
      </c>
      <c r="G32" s="186"/>
      <c r="H32" s="184" t="s">
        <v>7</v>
      </c>
      <c r="I32" s="185"/>
      <c r="J32" s="186">
        <f>$B$2</f>
        <v>0</v>
      </c>
      <c r="K32" s="203" t="s">
        <v>8</v>
      </c>
      <c r="L32" s="187">
        <f>$B$5</f>
        <v>0</v>
      </c>
      <c r="M32" s="22" t="s">
        <v>35</v>
      </c>
      <c r="N32" s="123">
        <f t="shared" si="0"/>
        <v>0</v>
      </c>
      <c r="O32" s="123">
        <f t="shared" si="1"/>
        <v>1</v>
      </c>
      <c r="P32" s="123">
        <f t="shared" si="2"/>
        <v>0</v>
      </c>
    </row>
    <row r="33" spans="6:16" ht="15">
      <c r="F33" s="188"/>
      <c r="G33" s="189"/>
      <c r="H33" s="184" t="s">
        <v>7</v>
      </c>
      <c r="I33" s="192"/>
      <c r="J33" s="186">
        <f>$B$7</f>
        <v>0</v>
      </c>
      <c r="K33" s="203" t="s">
        <v>8</v>
      </c>
      <c r="L33" s="205">
        <f>$B$4</f>
        <v>0</v>
      </c>
      <c r="M33" s="22" t="s">
        <v>122</v>
      </c>
      <c r="N33" s="123">
        <f t="shared" si="0"/>
        <v>0</v>
      </c>
      <c r="O33" s="123">
        <f t="shared" si="1"/>
        <v>1</v>
      </c>
      <c r="P33" s="123">
        <f t="shared" si="2"/>
        <v>0</v>
      </c>
    </row>
    <row r="34" spans="6:16" ht="15">
      <c r="F34" s="190">
        <f>$E$4</f>
        <v>0</v>
      </c>
      <c r="G34" s="186"/>
      <c r="H34" s="184" t="s">
        <v>7</v>
      </c>
      <c r="I34" s="185"/>
      <c r="J34" s="186">
        <f>$B$6</f>
        <v>0</v>
      </c>
      <c r="K34" s="203" t="s">
        <v>8</v>
      </c>
      <c r="L34" s="187">
        <f>$B$3</f>
        <v>0</v>
      </c>
      <c r="M34" s="22" t="s">
        <v>37</v>
      </c>
      <c r="N34" s="123">
        <f t="shared" si="0"/>
        <v>0</v>
      </c>
      <c r="O34" s="123">
        <f t="shared" si="1"/>
        <v>1</v>
      </c>
      <c r="P34" s="123">
        <f t="shared" si="2"/>
        <v>0</v>
      </c>
    </row>
    <row r="35" spans="6:16" ht="15">
      <c r="F35" s="193"/>
      <c r="G35" s="194"/>
      <c r="H35" s="195"/>
      <c r="I35" s="196"/>
      <c r="J35" s="197"/>
      <c r="K35" s="204"/>
      <c r="L35" s="198"/>
      <c r="N35" s="123"/>
      <c r="O35" s="123"/>
      <c r="P35" s="123"/>
    </row>
    <row r="36" spans="6:16" ht="15.75">
      <c r="F36" s="199"/>
      <c r="G36" s="206"/>
      <c r="H36" s="178"/>
      <c r="I36" s="207"/>
      <c r="J36" s="200"/>
      <c r="K36" s="201"/>
      <c r="L36" s="202"/>
      <c r="N36" s="123"/>
      <c r="O36" s="123"/>
      <c r="P36" s="123"/>
    </row>
    <row r="37" spans="6:16" ht="15">
      <c r="F37" s="182" t="s">
        <v>19</v>
      </c>
      <c r="G37" s="189"/>
      <c r="H37" s="184" t="s">
        <v>7</v>
      </c>
      <c r="I37" s="192"/>
      <c r="J37" s="186">
        <f>$B$6</f>
        <v>0</v>
      </c>
      <c r="K37" s="203" t="s">
        <v>8</v>
      </c>
      <c r="L37" s="205">
        <f>$B$4</f>
        <v>0</v>
      </c>
      <c r="M37" s="22" t="s">
        <v>62</v>
      </c>
      <c r="N37" s="123">
        <f t="shared" si="0"/>
        <v>0</v>
      </c>
      <c r="O37" s="123">
        <f t="shared" si="1"/>
        <v>1</v>
      </c>
      <c r="P37" s="123">
        <f t="shared" si="2"/>
        <v>0</v>
      </c>
    </row>
    <row r="38" spans="6:16" ht="15">
      <c r="F38" s="188"/>
      <c r="G38" s="186"/>
      <c r="H38" s="184" t="s">
        <v>7</v>
      </c>
      <c r="I38" s="185"/>
      <c r="J38" s="186">
        <f>$B$3</f>
        <v>0</v>
      </c>
      <c r="K38" s="203" t="s">
        <v>8</v>
      </c>
      <c r="L38" s="187">
        <f>$B$5</f>
        <v>0</v>
      </c>
      <c r="M38" s="22" t="s">
        <v>123</v>
      </c>
      <c r="N38" s="123">
        <f t="shared" si="0"/>
        <v>0</v>
      </c>
      <c r="O38" s="123">
        <f t="shared" si="1"/>
        <v>1</v>
      </c>
      <c r="P38" s="123">
        <f t="shared" si="2"/>
        <v>0</v>
      </c>
    </row>
    <row r="39" spans="6:16" ht="15">
      <c r="F39" s="190">
        <f>$E$5</f>
        <v>0</v>
      </c>
      <c r="G39" s="189"/>
      <c r="H39" s="184" t="s">
        <v>7</v>
      </c>
      <c r="I39" s="192"/>
      <c r="J39" s="186">
        <f>$B$7</f>
        <v>0</v>
      </c>
      <c r="K39" s="203" t="s">
        <v>8</v>
      </c>
      <c r="L39" s="187">
        <f>$B$2</f>
        <v>0</v>
      </c>
      <c r="M39" s="22" t="s">
        <v>32</v>
      </c>
      <c r="N39" s="123">
        <f t="shared" si="0"/>
        <v>0</v>
      </c>
      <c r="O39" s="123">
        <f t="shared" si="1"/>
        <v>1</v>
      </c>
      <c r="P39" s="123">
        <f t="shared" si="2"/>
        <v>0</v>
      </c>
    </row>
    <row r="40" spans="6:16" ht="15">
      <c r="F40" s="193"/>
      <c r="G40" s="197"/>
      <c r="H40" s="195"/>
      <c r="I40" s="208"/>
      <c r="J40" s="197"/>
      <c r="K40" s="204"/>
      <c r="L40" s="198"/>
      <c r="N40" s="123"/>
      <c r="O40" s="123"/>
      <c r="P40" s="123"/>
    </row>
    <row r="41" spans="6:16" ht="15">
      <c r="F41" s="199"/>
      <c r="G41" s="200"/>
      <c r="H41" s="178"/>
      <c r="I41" s="179"/>
      <c r="J41" s="200"/>
      <c r="K41" s="201"/>
      <c r="L41" s="202"/>
      <c r="N41" s="123"/>
      <c r="O41" s="123"/>
      <c r="P41" s="123"/>
    </row>
    <row r="42" spans="6:16" ht="15">
      <c r="F42" s="182" t="s">
        <v>20</v>
      </c>
      <c r="G42" s="186"/>
      <c r="H42" s="184" t="s">
        <v>7</v>
      </c>
      <c r="I42" s="185"/>
      <c r="J42" s="186">
        <f>$B$2</f>
        <v>0</v>
      </c>
      <c r="K42" s="203" t="s">
        <v>8</v>
      </c>
      <c r="L42" s="187">
        <f>$B$6</f>
        <v>0</v>
      </c>
      <c r="M42" s="22" t="s">
        <v>51</v>
      </c>
      <c r="N42" s="123">
        <f t="shared" si="0"/>
        <v>0</v>
      </c>
      <c r="O42" s="123">
        <f t="shared" si="1"/>
        <v>1</v>
      </c>
      <c r="P42" s="123">
        <f t="shared" si="2"/>
        <v>0</v>
      </c>
    </row>
    <row r="43" spans="6:16" ht="15">
      <c r="F43" s="188"/>
      <c r="G43" s="186"/>
      <c r="H43" s="184" t="s">
        <v>7</v>
      </c>
      <c r="I43" s="185"/>
      <c r="J43" s="189">
        <f>$B$4</f>
        <v>0</v>
      </c>
      <c r="K43" s="203" t="s">
        <v>8</v>
      </c>
      <c r="L43" s="187">
        <f>$B$3</f>
        <v>0</v>
      </c>
      <c r="M43" s="22" t="s">
        <v>124</v>
      </c>
      <c r="N43" s="123">
        <f t="shared" si="0"/>
        <v>0</v>
      </c>
      <c r="O43" s="123">
        <f t="shared" si="1"/>
        <v>1</v>
      </c>
      <c r="P43" s="123">
        <f t="shared" si="2"/>
        <v>0</v>
      </c>
    </row>
    <row r="44" spans="6:16" ht="15.75">
      <c r="F44" s="190">
        <f>$E$6</f>
        <v>0</v>
      </c>
      <c r="G44" s="209"/>
      <c r="H44" s="184" t="s">
        <v>7</v>
      </c>
      <c r="I44" s="210"/>
      <c r="J44" s="186">
        <f>$B$5</f>
        <v>0</v>
      </c>
      <c r="K44" s="203" t="s">
        <v>8</v>
      </c>
      <c r="L44" s="187">
        <f>$B$7</f>
        <v>0</v>
      </c>
      <c r="M44" s="22" t="s">
        <v>50</v>
      </c>
      <c r="N44" s="123">
        <f t="shared" si="0"/>
        <v>0</v>
      </c>
      <c r="O44" s="123">
        <f t="shared" si="1"/>
        <v>1</v>
      </c>
      <c r="P44" s="123">
        <f t="shared" si="2"/>
        <v>0</v>
      </c>
    </row>
    <row r="45" spans="6:26" ht="15.75" thickBot="1">
      <c r="F45" s="211"/>
      <c r="G45" s="212"/>
      <c r="H45" s="213"/>
      <c r="I45" s="214"/>
      <c r="J45" s="215"/>
      <c r="K45" s="216"/>
      <c r="L45" s="217"/>
      <c r="M45" s="85"/>
      <c r="N45" s="123"/>
      <c r="O45" s="123"/>
      <c r="P45" s="12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6:26" ht="15.75" thickTop="1">
      <c r="F46" s="19"/>
      <c r="G46" s="95"/>
      <c r="H46" s="19"/>
      <c r="I46" s="95"/>
      <c r="J46" s="21"/>
      <c r="K46" s="21"/>
      <c r="L46" s="21"/>
      <c r="M46" s="85"/>
      <c r="N46" s="164"/>
      <c r="O46" s="164"/>
      <c r="P46" s="164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6:26" ht="18">
      <c r="F47" s="19"/>
      <c r="G47" s="95"/>
      <c r="H47" s="19"/>
      <c r="I47" s="95"/>
      <c r="J47" s="21"/>
      <c r="K47" s="21"/>
      <c r="L47" s="21"/>
      <c r="M47" s="85"/>
      <c r="N47" s="164"/>
      <c r="O47" s="164"/>
      <c r="P47" s="164"/>
      <c r="Q47" s="298" t="s">
        <v>87</v>
      </c>
      <c r="R47" s="298"/>
      <c r="S47" s="298"/>
      <c r="T47" s="298"/>
      <c r="U47" s="298"/>
      <c r="V47" s="298"/>
      <c r="W47" s="298"/>
      <c r="X47" s="298"/>
      <c r="Y47" s="298"/>
      <c r="Z47" s="298"/>
    </row>
    <row r="48" spans="6:21" ht="19.5" thickBot="1">
      <c r="F48" s="39"/>
      <c r="G48" s="39"/>
      <c r="H48" s="127"/>
      <c r="I48" s="39"/>
      <c r="J48" s="40"/>
      <c r="K48" s="127"/>
      <c r="L48" s="40"/>
      <c r="U48" s="130"/>
    </row>
    <row r="49" spans="17:26" ht="16.5" thickTop="1">
      <c r="Q49" s="41" t="s">
        <v>11</v>
      </c>
      <c r="R49" s="42" t="s">
        <v>12</v>
      </c>
      <c r="S49" s="42" t="s">
        <v>13</v>
      </c>
      <c r="T49" s="42" t="s">
        <v>14</v>
      </c>
      <c r="U49" s="42" t="s">
        <v>3</v>
      </c>
      <c r="V49" s="42" t="s">
        <v>4</v>
      </c>
      <c r="W49" s="42" t="s">
        <v>5</v>
      </c>
      <c r="X49" s="42" t="s">
        <v>15</v>
      </c>
      <c r="Y49" s="42" t="s">
        <v>16</v>
      </c>
      <c r="Z49" s="43" t="s">
        <v>17</v>
      </c>
    </row>
    <row r="50" spans="17:26" ht="15.75">
      <c r="Q50" s="143"/>
      <c r="R50" s="144"/>
      <c r="S50" s="144"/>
      <c r="T50" s="144"/>
      <c r="U50" s="144"/>
      <c r="V50" s="144"/>
      <c r="W50" s="144"/>
      <c r="X50" s="144"/>
      <c r="Y50" s="144"/>
      <c r="Z50" s="145"/>
    </row>
    <row r="51" spans="17:26" ht="15">
      <c r="Q51" s="44">
        <v>1</v>
      </c>
      <c r="R51" s="45">
        <f>$B$2</f>
        <v>0</v>
      </c>
      <c r="S51" s="146">
        <v>0</v>
      </c>
      <c r="T51" s="146">
        <v>0</v>
      </c>
      <c r="U51" s="45">
        <f>SUM($N$22+$P$28+$N$32+$P$39+$N$42)</f>
        <v>0</v>
      </c>
      <c r="V51" s="45">
        <v>0</v>
      </c>
      <c r="W51" s="45">
        <f>SUM($P$22+$N$28+$P$32+$N$39+$P$42)</f>
        <v>0</v>
      </c>
      <c r="X51" s="45">
        <f>SUM($G$22+$I$28+$G$32+$I$39+$G$42)</f>
        <v>0</v>
      </c>
      <c r="Y51" s="45">
        <f>SUM($I$22+$G$28+$I$32+$G$39+$I$42)</f>
        <v>0</v>
      </c>
      <c r="Z51" s="147">
        <f aca="true" t="shared" si="3" ref="Z51:Z56">SUM(X51-Y51)</f>
        <v>0</v>
      </c>
    </row>
    <row r="52" spans="17:26" ht="15">
      <c r="Q52" s="48">
        <v>2</v>
      </c>
      <c r="R52" s="45">
        <f>$B$3</f>
        <v>0</v>
      </c>
      <c r="S52" s="146">
        <v>0</v>
      </c>
      <c r="T52" s="146">
        <v>0</v>
      </c>
      <c r="U52" s="45">
        <f>SUM($P$22+$N$27+$P$34+$N$38+$P$43)</f>
        <v>0</v>
      </c>
      <c r="V52" s="45">
        <v>0</v>
      </c>
      <c r="W52" s="45">
        <f>SUM($N$22+$P$27+$N$34+$P$38+$N$43)</f>
        <v>0</v>
      </c>
      <c r="X52" s="45">
        <f>SUM($I$22+$G$27+$I$34+$G$38+$I$43)</f>
        <v>0</v>
      </c>
      <c r="Y52" s="45">
        <f>SUM($G$22+$I$27+$G$34+$I$38+$G$43)</f>
        <v>0</v>
      </c>
      <c r="Z52" s="147">
        <f t="shared" si="3"/>
        <v>0</v>
      </c>
    </row>
    <row r="53" spans="17:26" ht="15">
      <c r="Q53" s="48">
        <v>3</v>
      </c>
      <c r="R53" s="45">
        <f>$B$4</f>
        <v>0</v>
      </c>
      <c r="S53" s="146">
        <v>0</v>
      </c>
      <c r="T53" s="146">
        <v>0</v>
      </c>
      <c r="U53" s="45">
        <f>SUM($N$23+$N$28+$P$33+$P$37+$N$43)</f>
        <v>0</v>
      </c>
      <c r="V53" s="45">
        <v>0</v>
      </c>
      <c r="W53" s="45">
        <f>SUM($P$23+$P$28+$N$33+$N$37+$P$43)</f>
        <v>0</v>
      </c>
      <c r="X53" s="45">
        <f>SUM($G$23+$G$28+$I$33+$I$37+$G$43)</f>
        <v>0</v>
      </c>
      <c r="Y53" s="45">
        <f>SUM($I$23+$I$28+$G$33+$G$37+$I$43)</f>
        <v>0</v>
      </c>
      <c r="Z53" s="147">
        <f t="shared" si="3"/>
        <v>0</v>
      </c>
    </row>
    <row r="54" spans="17:26" ht="15">
      <c r="Q54" s="44">
        <v>4</v>
      </c>
      <c r="R54" s="45">
        <f>$B$5</f>
        <v>0</v>
      </c>
      <c r="S54" s="146">
        <v>0</v>
      </c>
      <c r="T54" s="146">
        <v>0</v>
      </c>
      <c r="U54" s="45">
        <f>SUM($P$23+$N$29+$P$32+$P$38+$N$44)</f>
        <v>0</v>
      </c>
      <c r="V54" s="45">
        <v>0</v>
      </c>
      <c r="W54" s="45">
        <f>SUM($N$23+$P$29+$N$32+$N$38+$P$44)</f>
        <v>0</v>
      </c>
      <c r="X54" s="45">
        <f>SUM($I$23+$G$29+$I$32+$I$38+$G$44)</f>
        <v>0</v>
      </c>
      <c r="Y54" s="45">
        <f>SUM($G$23+$I$29+$G$32+$G$38+$I$44)</f>
        <v>0</v>
      </c>
      <c r="Z54" s="147">
        <f t="shared" si="3"/>
        <v>0</v>
      </c>
    </row>
    <row r="55" spans="17:26" ht="15">
      <c r="Q55" s="48">
        <v>5</v>
      </c>
      <c r="R55" s="45">
        <f>$B$6</f>
        <v>0</v>
      </c>
      <c r="S55" s="146">
        <v>0</v>
      </c>
      <c r="T55" s="146">
        <v>0</v>
      </c>
      <c r="U55" s="45">
        <f>SUM($N$24+$P$29+$N$34+$N$37+$P$42)</f>
        <v>0</v>
      </c>
      <c r="V55" s="45">
        <v>0</v>
      </c>
      <c r="W55" s="45">
        <f>SUM($P$24+$N$29+$P$34+$P$37+$N$42)</f>
        <v>0</v>
      </c>
      <c r="X55" s="45">
        <f>SUM($G$24+$I$29+$G$34+$G$37+$I$42)</f>
        <v>0</v>
      </c>
      <c r="Y55" s="45">
        <f>SUM($I$24+$G$29+$I$34+$I$37+$G$42)</f>
        <v>0</v>
      </c>
      <c r="Z55" s="147">
        <f t="shared" si="3"/>
        <v>0</v>
      </c>
    </row>
    <row r="56" spans="17:26" ht="15">
      <c r="Q56" s="44">
        <v>6</v>
      </c>
      <c r="R56" s="45">
        <f>$B$7</f>
        <v>0</v>
      </c>
      <c r="S56" s="146">
        <v>0</v>
      </c>
      <c r="T56" s="146">
        <v>0</v>
      </c>
      <c r="U56" s="45">
        <f>SUM($P$24+$P$27+$N$33+$N$39+$P$44)</f>
        <v>0</v>
      </c>
      <c r="V56" s="45">
        <f>SUM($O$24+$O$27+$O$33+$O$39+$O$44)</f>
        <v>5</v>
      </c>
      <c r="W56" s="45">
        <f>SUM($N$24+$N$27+$P$33+$P$39+$N$44)</f>
        <v>0</v>
      </c>
      <c r="X56" s="45">
        <f>SUM($I$24+$I$27+$G$33+$G$39+$I$44)</f>
        <v>0</v>
      </c>
      <c r="Y56" s="45">
        <f>SUM($G$24+$G$27+$I$33+$I$39+$G$44)</f>
        <v>0</v>
      </c>
      <c r="Z56" s="147">
        <f t="shared" si="3"/>
        <v>0</v>
      </c>
    </row>
    <row r="57" spans="17:26" ht="15.75" thickBot="1">
      <c r="Q57" s="148"/>
      <c r="R57" s="149"/>
      <c r="S57" s="149"/>
      <c r="T57" s="149"/>
      <c r="U57" s="149"/>
      <c r="V57" s="149"/>
      <c r="W57" s="149"/>
      <c r="X57" s="149"/>
      <c r="Y57" s="149"/>
      <c r="Z57" s="150"/>
    </row>
    <row r="58" ht="13.5" thickTop="1"/>
    <row r="59" ht="12.75">
      <c r="Z59" s="1">
        <f>SUM(Z51:Z58)</f>
        <v>0</v>
      </c>
    </row>
  </sheetData>
  <sheetProtection/>
  <mergeCells count="8">
    <mergeCell ref="Q47:Z47"/>
    <mergeCell ref="N19:P19"/>
    <mergeCell ref="A1:B1"/>
    <mergeCell ref="D1:E1"/>
    <mergeCell ref="F15:L15"/>
    <mergeCell ref="F14:L14"/>
    <mergeCell ref="F12:L12"/>
    <mergeCell ref="F10:L10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J59"/>
  <sheetViews>
    <sheetView zoomScalePageLayoutView="0" workbookViewId="0" topLeftCell="A1">
      <selection activeCell="E16" sqref="E16"/>
    </sheetView>
  </sheetViews>
  <sheetFormatPr defaultColWidth="12.5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.625" style="1" customWidth="1"/>
    <col min="7" max="7" width="11.625" style="1" customWidth="1"/>
    <col min="8" max="8" width="7.125" style="2" customWidth="1"/>
    <col min="9" max="9" width="12.625" style="1" customWidth="1"/>
    <col min="10" max="10" width="3.625" style="1" customWidth="1"/>
    <col min="11" max="11" width="1.625" style="1" customWidth="1"/>
    <col min="12" max="12" width="3.625" style="1" customWidth="1"/>
    <col min="13" max="13" width="20.625" style="1" customWidth="1"/>
    <col min="14" max="14" width="1.625" style="1" customWidth="1"/>
    <col min="15" max="15" width="20.625" style="1" customWidth="1"/>
    <col min="16" max="16" width="3.625" style="1" customWidth="1"/>
    <col min="17" max="17" width="1.625" style="1" customWidth="1"/>
    <col min="18" max="18" width="3.625" style="1" customWidth="1"/>
    <col min="19" max="19" width="12.625" style="1" customWidth="1"/>
    <col min="20" max="26" width="3.625" style="1" customWidth="1"/>
    <col min="27" max="27" width="5.625" style="1" customWidth="1"/>
    <col min="28" max="28" width="30.625" style="1" customWidth="1"/>
    <col min="29" max="36" width="5.625" style="1" customWidth="1"/>
    <col min="37" max="16384" width="12.50390625" style="1" customWidth="1"/>
  </cols>
  <sheetData>
    <row r="1" spans="1:8" ht="12.75">
      <c r="A1" s="366" t="s">
        <v>12</v>
      </c>
      <c r="B1" s="367"/>
      <c r="D1" s="368" t="s">
        <v>97</v>
      </c>
      <c r="E1" s="369"/>
      <c r="G1" s="368" t="s">
        <v>98</v>
      </c>
      <c r="H1" s="369"/>
    </row>
    <row r="2" spans="1:8" ht="12.75">
      <c r="A2" s="53">
        <v>1</v>
      </c>
      <c r="B2" s="51"/>
      <c r="D2" s="58" t="s">
        <v>99</v>
      </c>
      <c r="E2" s="55">
        <v>41307</v>
      </c>
      <c r="G2" s="60" t="s">
        <v>104</v>
      </c>
      <c r="H2" s="55">
        <v>41377</v>
      </c>
    </row>
    <row r="3" spans="1:8" ht="12.75">
      <c r="A3" s="53">
        <v>2</v>
      </c>
      <c r="B3" s="51"/>
      <c r="D3" s="58" t="s">
        <v>100</v>
      </c>
      <c r="E3" s="55">
        <v>41314</v>
      </c>
      <c r="G3" s="60" t="s">
        <v>105</v>
      </c>
      <c r="H3" s="55">
        <v>41405</v>
      </c>
    </row>
    <row r="4" spans="1:8" ht="12.75">
      <c r="A4" s="53">
        <v>3</v>
      </c>
      <c r="B4" s="51"/>
      <c r="D4" s="58" t="s">
        <v>101</v>
      </c>
      <c r="E4" s="55">
        <v>41321</v>
      </c>
      <c r="G4" s="60" t="s">
        <v>106</v>
      </c>
      <c r="H4" s="55">
        <v>41412</v>
      </c>
    </row>
    <row r="5" spans="1:8" ht="12.75">
      <c r="A5" s="53">
        <v>4</v>
      </c>
      <c r="B5" s="51"/>
      <c r="D5" s="58" t="s">
        <v>102</v>
      </c>
      <c r="E5" s="55">
        <v>41356</v>
      </c>
      <c r="G5" s="60" t="s">
        <v>107</v>
      </c>
      <c r="H5" s="55"/>
    </row>
    <row r="6" spans="1:8" ht="13.5" thickBot="1">
      <c r="A6" s="53">
        <v>5</v>
      </c>
      <c r="B6" s="51"/>
      <c r="D6" s="59" t="s">
        <v>103</v>
      </c>
      <c r="E6" s="115">
        <v>41370</v>
      </c>
      <c r="G6" s="61" t="s">
        <v>108</v>
      </c>
      <c r="H6" s="115"/>
    </row>
    <row r="7" spans="1:8" ht="13.5" thickBot="1">
      <c r="A7" s="54">
        <v>6</v>
      </c>
      <c r="B7" s="52"/>
      <c r="H7" s="131"/>
    </row>
    <row r="8" spans="7:19" ht="23.25">
      <c r="G8" s="4"/>
      <c r="H8" s="4"/>
      <c r="I8" s="218" t="s">
        <v>83</v>
      </c>
      <c r="J8" s="218"/>
      <c r="K8" s="218"/>
      <c r="L8" s="218"/>
      <c r="M8" s="218"/>
      <c r="N8" s="218"/>
      <c r="O8" s="221"/>
      <c r="P8" s="219"/>
      <c r="Q8" s="219"/>
      <c r="R8" s="219"/>
      <c r="S8" s="219" t="s">
        <v>84</v>
      </c>
    </row>
    <row r="9" spans="7:19" ht="12.75">
      <c r="G9" s="4"/>
      <c r="H9" s="4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</row>
    <row r="10" spans="7:19" ht="26.25">
      <c r="G10" s="4"/>
      <c r="H10" s="4"/>
      <c r="I10" s="374" t="s">
        <v>146</v>
      </c>
      <c r="J10" s="374"/>
      <c r="K10" s="374"/>
      <c r="L10" s="374"/>
      <c r="M10" s="374"/>
      <c r="N10" s="374"/>
      <c r="O10" s="374"/>
      <c r="P10" s="374"/>
      <c r="Q10" s="374"/>
      <c r="R10" s="374"/>
      <c r="S10" s="374"/>
    </row>
    <row r="11" spans="7:19" ht="12.75">
      <c r="G11" s="4"/>
      <c r="H11" s="4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</row>
    <row r="12" spans="7:19" ht="23.25">
      <c r="G12" s="4"/>
      <c r="H12" s="4"/>
      <c r="I12" s="375" t="s">
        <v>137</v>
      </c>
      <c r="J12" s="375"/>
      <c r="K12" s="375"/>
      <c r="L12" s="375"/>
      <c r="M12" s="375"/>
      <c r="N12" s="375"/>
      <c r="O12" s="375"/>
      <c r="P12" s="375"/>
      <c r="Q12" s="375"/>
      <c r="R12" s="375"/>
      <c r="S12" s="375"/>
    </row>
    <row r="13" spans="7:19" ht="12.75">
      <c r="G13" s="4"/>
      <c r="H13" s="4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</row>
    <row r="14" spans="7:19" ht="20.25">
      <c r="G14" s="4"/>
      <c r="H14" s="4"/>
      <c r="I14" s="376" t="s">
        <v>147</v>
      </c>
      <c r="J14" s="376"/>
      <c r="K14" s="376"/>
      <c r="L14" s="376"/>
      <c r="M14" s="376"/>
      <c r="N14" s="376"/>
      <c r="O14" s="376"/>
      <c r="P14" s="376"/>
      <c r="Q14" s="376"/>
      <c r="R14" s="376"/>
      <c r="S14" s="376"/>
    </row>
    <row r="15" spans="7:19" ht="20.25">
      <c r="G15" s="3"/>
      <c r="H15" s="5"/>
      <c r="I15" s="377" t="s">
        <v>136</v>
      </c>
      <c r="J15" s="377"/>
      <c r="K15" s="377"/>
      <c r="L15" s="377"/>
      <c r="M15" s="377"/>
      <c r="N15" s="377"/>
      <c r="O15" s="377"/>
      <c r="P15" s="377"/>
      <c r="Q15" s="377"/>
      <c r="R15" s="377"/>
      <c r="S15" s="377"/>
    </row>
    <row r="16" spans="7:26" ht="12.75">
      <c r="G16" s="3"/>
      <c r="H16" s="5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U16" s="80"/>
      <c r="V16" s="80"/>
      <c r="W16" s="80"/>
      <c r="X16" s="81"/>
      <c r="Y16" s="81"/>
      <c r="Z16" s="81"/>
    </row>
    <row r="17" spans="7:26" ht="12.75">
      <c r="G17" s="3"/>
      <c r="H17" s="5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U17" s="80"/>
      <c r="V17" s="80"/>
      <c r="W17" s="80"/>
      <c r="X17" s="80"/>
      <c r="Y17" s="80"/>
      <c r="Z17" s="80"/>
    </row>
    <row r="18" spans="7:19" ht="12.75">
      <c r="G18" s="3"/>
      <c r="H18" s="5"/>
      <c r="I18" s="221"/>
      <c r="J18" s="221" t="s">
        <v>133</v>
      </c>
      <c r="K18" s="221"/>
      <c r="L18" s="221"/>
      <c r="M18" s="221"/>
      <c r="N18" s="221"/>
      <c r="O18" s="221"/>
      <c r="P18" s="221"/>
      <c r="Q18" s="221"/>
      <c r="R18" s="221"/>
      <c r="S18" s="221"/>
    </row>
    <row r="19" spans="7:26" ht="13.5" thickBot="1">
      <c r="G19" s="3"/>
      <c r="H19" s="5"/>
      <c r="I19" s="222"/>
      <c r="J19" s="223"/>
      <c r="K19" s="222"/>
      <c r="L19" s="223"/>
      <c r="M19" s="222"/>
      <c r="N19" s="222"/>
      <c r="O19" s="222"/>
      <c r="P19" s="222"/>
      <c r="Q19" s="222"/>
      <c r="R19" s="222"/>
      <c r="S19" s="222"/>
      <c r="U19" s="363" t="s">
        <v>0</v>
      </c>
      <c r="V19" s="364"/>
      <c r="W19" s="365"/>
      <c r="X19" s="363" t="s">
        <v>18</v>
      </c>
      <c r="Y19" s="364"/>
      <c r="Z19" s="365"/>
    </row>
    <row r="20" spans="9:26" ht="13.5" thickTop="1">
      <c r="I20" s="254" t="s">
        <v>22</v>
      </c>
      <c r="J20" s="255"/>
      <c r="K20" s="256" t="s">
        <v>1</v>
      </c>
      <c r="L20" s="257"/>
      <c r="M20" s="255"/>
      <c r="N20" s="256" t="s">
        <v>2</v>
      </c>
      <c r="O20" s="257"/>
      <c r="P20" s="255"/>
      <c r="Q20" s="256" t="s">
        <v>1</v>
      </c>
      <c r="R20" s="257"/>
      <c r="S20" s="258" t="s">
        <v>18</v>
      </c>
      <c r="T20" s="85"/>
      <c r="U20" s="123" t="s">
        <v>3</v>
      </c>
      <c r="V20" s="123" t="s">
        <v>4</v>
      </c>
      <c r="W20" s="123" t="s">
        <v>5</v>
      </c>
      <c r="X20" s="123" t="s">
        <v>3</v>
      </c>
      <c r="Y20" s="123" t="s">
        <v>4</v>
      </c>
      <c r="Z20" s="123" t="s">
        <v>5</v>
      </c>
    </row>
    <row r="21" spans="9:26" ht="15">
      <c r="I21" s="259"/>
      <c r="J21" s="260"/>
      <c r="K21" s="261"/>
      <c r="L21" s="262"/>
      <c r="M21" s="263"/>
      <c r="N21" s="261"/>
      <c r="O21" s="264"/>
      <c r="P21" s="263"/>
      <c r="Q21" s="265"/>
      <c r="R21" s="264"/>
      <c r="S21" s="266"/>
      <c r="T21" s="85"/>
      <c r="U21" s="123"/>
      <c r="V21" s="123"/>
      <c r="W21" s="123"/>
      <c r="X21" s="123"/>
      <c r="Y21" s="123"/>
      <c r="Z21" s="123"/>
    </row>
    <row r="22" spans="9:26" ht="15">
      <c r="I22" s="229" t="s">
        <v>6</v>
      </c>
      <c r="J22" s="267"/>
      <c r="K22" s="231" t="s">
        <v>7</v>
      </c>
      <c r="L22" s="232"/>
      <c r="M22" s="230">
        <f>$B$2</f>
        <v>0</v>
      </c>
      <c r="N22" s="231" t="s">
        <v>8</v>
      </c>
      <c r="O22" s="232">
        <f>$B$3</f>
        <v>0</v>
      </c>
      <c r="P22" s="267"/>
      <c r="Q22" s="231" t="s">
        <v>7</v>
      </c>
      <c r="R22" s="232"/>
      <c r="S22" s="268" t="s">
        <v>21</v>
      </c>
      <c r="T22" s="22" t="s">
        <v>27</v>
      </c>
      <c r="U22" s="123">
        <f aca="true" t="shared" si="0" ref="U22:U44">IF($J22&gt;$L22,1,0)</f>
        <v>0</v>
      </c>
      <c r="V22" s="123">
        <f aca="true" t="shared" si="1" ref="V22:V44">IF($J22=$L22,1,0)</f>
        <v>1</v>
      </c>
      <c r="W22" s="123">
        <f aca="true" t="shared" si="2" ref="W22:W44">IF($J22&lt;$L22,1,0)</f>
        <v>0</v>
      </c>
      <c r="X22" s="123">
        <f aca="true" t="shared" si="3" ref="X22:X44">IF($P22&gt;$R22,1,0)</f>
        <v>0</v>
      </c>
      <c r="Y22" s="123">
        <f aca="true" t="shared" si="4" ref="Y22:Y44">IF($P22=$R22,1,0)</f>
        <v>1</v>
      </c>
      <c r="Z22" s="123">
        <f aca="true" t="shared" si="5" ref="Z22:Z44">IF($P22&lt;$R22,1,0)</f>
        <v>0</v>
      </c>
    </row>
    <row r="23" spans="9:26" ht="15">
      <c r="I23" s="234"/>
      <c r="J23" s="267"/>
      <c r="K23" s="231" t="s">
        <v>7</v>
      </c>
      <c r="L23" s="232"/>
      <c r="M23" s="235">
        <f>$B$4</f>
        <v>0</v>
      </c>
      <c r="N23" s="231" t="s">
        <v>8</v>
      </c>
      <c r="O23" s="232">
        <f>$B$5</f>
        <v>0</v>
      </c>
      <c r="P23" s="267"/>
      <c r="Q23" s="231" t="s">
        <v>7</v>
      </c>
      <c r="R23" s="232"/>
      <c r="S23" s="269"/>
      <c r="T23" s="22" t="s">
        <v>28</v>
      </c>
      <c r="U23" s="123">
        <f t="shared" si="0"/>
        <v>0</v>
      </c>
      <c r="V23" s="123">
        <f t="shared" si="1"/>
        <v>1</v>
      </c>
      <c r="W23" s="123">
        <f t="shared" si="2"/>
        <v>0</v>
      </c>
      <c r="X23" s="123">
        <f t="shared" si="3"/>
        <v>0</v>
      </c>
      <c r="Y23" s="123">
        <f t="shared" si="4"/>
        <v>1</v>
      </c>
      <c r="Z23" s="123">
        <f t="shared" si="5"/>
        <v>0</v>
      </c>
    </row>
    <row r="24" spans="9:26" ht="15">
      <c r="I24" s="236">
        <f>$E$2</f>
        <v>41307</v>
      </c>
      <c r="J24" s="270"/>
      <c r="K24" s="231" t="s">
        <v>7</v>
      </c>
      <c r="L24" s="237"/>
      <c r="M24" s="230">
        <f>$B$6</f>
        <v>0</v>
      </c>
      <c r="N24" s="231" t="s">
        <v>8</v>
      </c>
      <c r="O24" s="232">
        <f>$B$7</f>
        <v>0</v>
      </c>
      <c r="P24" s="270"/>
      <c r="Q24" s="231" t="s">
        <v>7</v>
      </c>
      <c r="R24" s="237"/>
      <c r="S24" s="271">
        <f>$H$2</f>
        <v>41377</v>
      </c>
      <c r="T24" s="22" t="s">
        <v>29</v>
      </c>
      <c r="U24" s="123">
        <f t="shared" si="0"/>
        <v>0</v>
      </c>
      <c r="V24" s="123">
        <f t="shared" si="1"/>
        <v>1</v>
      </c>
      <c r="W24" s="123">
        <f t="shared" si="2"/>
        <v>0</v>
      </c>
      <c r="X24" s="123">
        <f t="shared" si="3"/>
        <v>0</v>
      </c>
      <c r="Y24" s="123">
        <f t="shared" si="4"/>
        <v>1</v>
      </c>
      <c r="Z24" s="123">
        <f t="shared" si="5"/>
        <v>0</v>
      </c>
    </row>
    <row r="25" spans="9:26" ht="15">
      <c r="I25" s="272"/>
      <c r="J25" s="273"/>
      <c r="K25" s="240"/>
      <c r="L25" s="274"/>
      <c r="M25" s="275"/>
      <c r="N25" s="240"/>
      <c r="O25" s="276"/>
      <c r="P25" s="275"/>
      <c r="Q25" s="245"/>
      <c r="R25" s="276"/>
      <c r="S25" s="277"/>
      <c r="T25" s="22"/>
      <c r="U25" s="123"/>
      <c r="V25" s="123"/>
      <c r="W25" s="123"/>
      <c r="X25" s="123"/>
      <c r="Y25" s="123"/>
      <c r="Z25" s="123"/>
    </row>
    <row r="26" spans="9:26" ht="15">
      <c r="I26" s="278"/>
      <c r="J26" s="279"/>
      <c r="K26" s="261"/>
      <c r="L26" s="262"/>
      <c r="M26" s="263"/>
      <c r="N26" s="280"/>
      <c r="O26" s="280"/>
      <c r="P26" s="279"/>
      <c r="Q26" s="280"/>
      <c r="R26" s="262"/>
      <c r="S26" s="269"/>
      <c r="T26" s="22"/>
      <c r="U26" s="123"/>
      <c r="V26" s="123"/>
      <c r="W26" s="123"/>
      <c r="X26" s="123"/>
      <c r="Y26" s="123"/>
      <c r="Z26" s="123"/>
    </row>
    <row r="27" spans="9:26" ht="15">
      <c r="I27" s="229" t="s">
        <v>9</v>
      </c>
      <c r="J27" s="267"/>
      <c r="K27" s="231" t="s">
        <v>7</v>
      </c>
      <c r="L27" s="232"/>
      <c r="M27" s="230">
        <f>$B$3</f>
        <v>0</v>
      </c>
      <c r="N27" s="244" t="s">
        <v>8</v>
      </c>
      <c r="O27" s="281">
        <f>$B$7</f>
        <v>0</v>
      </c>
      <c r="P27" s="267"/>
      <c r="Q27" s="231" t="s">
        <v>7</v>
      </c>
      <c r="R27" s="232"/>
      <c r="S27" s="268" t="s">
        <v>23</v>
      </c>
      <c r="T27" s="22" t="s">
        <v>121</v>
      </c>
      <c r="U27" s="123">
        <f t="shared" si="0"/>
        <v>0</v>
      </c>
      <c r="V27" s="123">
        <f t="shared" si="1"/>
        <v>1</v>
      </c>
      <c r="W27" s="123">
        <f t="shared" si="2"/>
        <v>0</v>
      </c>
      <c r="X27" s="123">
        <f t="shared" si="3"/>
        <v>0</v>
      </c>
      <c r="Y27" s="123">
        <f t="shared" si="4"/>
        <v>1</v>
      </c>
      <c r="Z27" s="123">
        <f t="shared" si="5"/>
        <v>0</v>
      </c>
    </row>
    <row r="28" spans="9:26" ht="15">
      <c r="I28" s="234"/>
      <c r="J28" s="267"/>
      <c r="K28" s="231" t="s">
        <v>7</v>
      </c>
      <c r="L28" s="232"/>
      <c r="M28" s="235">
        <f>$B$4</f>
        <v>0</v>
      </c>
      <c r="N28" s="244" t="s">
        <v>8</v>
      </c>
      <c r="O28" s="281">
        <f>$B$2</f>
        <v>0</v>
      </c>
      <c r="P28" s="267"/>
      <c r="Q28" s="231" t="s">
        <v>7</v>
      </c>
      <c r="R28" s="232"/>
      <c r="S28" s="269"/>
      <c r="T28" s="22" t="s">
        <v>73</v>
      </c>
      <c r="U28" s="123">
        <f t="shared" si="0"/>
        <v>0</v>
      </c>
      <c r="V28" s="123">
        <f t="shared" si="1"/>
        <v>1</v>
      </c>
      <c r="W28" s="123">
        <f t="shared" si="2"/>
        <v>0</v>
      </c>
      <c r="X28" s="123">
        <f t="shared" si="3"/>
        <v>0</v>
      </c>
      <c r="Y28" s="123">
        <f t="shared" si="4"/>
        <v>1</v>
      </c>
      <c r="Z28" s="123">
        <f t="shared" si="5"/>
        <v>0</v>
      </c>
    </row>
    <row r="29" spans="9:26" ht="15">
      <c r="I29" s="236">
        <f>$E$3</f>
        <v>41314</v>
      </c>
      <c r="J29" s="270"/>
      <c r="K29" s="231" t="s">
        <v>7</v>
      </c>
      <c r="L29" s="237"/>
      <c r="M29" s="230">
        <f>$B$5</f>
        <v>0</v>
      </c>
      <c r="N29" s="244" t="s">
        <v>8</v>
      </c>
      <c r="O29" s="281">
        <f>$B$6</f>
        <v>0</v>
      </c>
      <c r="P29" s="270"/>
      <c r="Q29" s="231" t="s">
        <v>7</v>
      </c>
      <c r="R29" s="237"/>
      <c r="S29" s="271">
        <f>$H$3</f>
        <v>41405</v>
      </c>
      <c r="T29" s="22" t="s">
        <v>39</v>
      </c>
      <c r="U29" s="123">
        <f t="shared" si="0"/>
        <v>0</v>
      </c>
      <c r="V29" s="123">
        <f t="shared" si="1"/>
        <v>1</v>
      </c>
      <c r="W29" s="123">
        <f t="shared" si="2"/>
        <v>0</v>
      </c>
      <c r="X29" s="123">
        <f t="shared" si="3"/>
        <v>0</v>
      </c>
      <c r="Y29" s="123">
        <f t="shared" si="4"/>
        <v>1</v>
      </c>
      <c r="Z29" s="123">
        <f t="shared" si="5"/>
        <v>0</v>
      </c>
    </row>
    <row r="30" spans="9:26" ht="15">
      <c r="I30" s="272"/>
      <c r="J30" s="273"/>
      <c r="K30" s="240"/>
      <c r="L30" s="274"/>
      <c r="M30" s="275"/>
      <c r="N30" s="245"/>
      <c r="O30" s="245"/>
      <c r="P30" s="275"/>
      <c r="Q30" s="245"/>
      <c r="R30" s="276"/>
      <c r="S30" s="282"/>
      <c r="U30" s="123"/>
      <c r="V30" s="123"/>
      <c r="W30" s="123"/>
      <c r="X30" s="123"/>
      <c r="Y30" s="123"/>
      <c r="Z30" s="123"/>
    </row>
    <row r="31" spans="9:26" ht="15">
      <c r="I31" s="278"/>
      <c r="J31" s="279"/>
      <c r="K31" s="261"/>
      <c r="L31" s="262"/>
      <c r="M31" s="279"/>
      <c r="N31" s="280"/>
      <c r="O31" s="262"/>
      <c r="P31" s="279"/>
      <c r="Q31" s="280"/>
      <c r="R31" s="262"/>
      <c r="S31" s="269"/>
      <c r="U31" s="123"/>
      <c r="V31" s="123"/>
      <c r="W31" s="123"/>
      <c r="X31" s="123"/>
      <c r="Y31" s="123"/>
      <c r="Z31" s="123"/>
    </row>
    <row r="32" spans="9:26" ht="15">
      <c r="I32" s="229" t="s">
        <v>10</v>
      </c>
      <c r="J32" s="267"/>
      <c r="K32" s="231" t="s">
        <v>7</v>
      </c>
      <c r="L32" s="232"/>
      <c r="M32" s="230">
        <f>$B$2</f>
        <v>0</v>
      </c>
      <c r="N32" s="244" t="s">
        <v>8</v>
      </c>
      <c r="O32" s="232">
        <f>$B$5</f>
        <v>0</v>
      </c>
      <c r="P32" s="267"/>
      <c r="Q32" s="231" t="s">
        <v>7</v>
      </c>
      <c r="R32" s="232"/>
      <c r="S32" s="268" t="s">
        <v>24</v>
      </c>
      <c r="T32" s="22" t="s">
        <v>35</v>
      </c>
      <c r="U32" s="123">
        <f t="shared" si="0"/>
        <v>0</v>
      </c>
      <c r="V32" s="123">
        <f t="shared" si="1"/>
        <v>1</v>
      </c>
      <c r="W32" s="123">
        <f t="shared" si="2"/>
        <v>0</v>
      </c>
      <c r="X32" s="123">
        <f t="shared" si="3"/>
        <v>0</v>
      </c>
      <c r="Y32" s="123">
        <f t="shared" si="4"/>
        <v>1</v>
      </c>
      <c r="Z32" s="123">
        <f t="shared" si="5"/>
        <v>0</v>
      </c>
    </row>
    <row r="33" spans="9:26" ht="15">
      <c r="I33" s="234"/>
      <c r="J33" s="267"/>
      <c r="K33" s="231" t="s">
        <v>7</v>
      </c>
      <c r="L33" s="232"/>
      <c r="M33" s="230">
        <f>$B$7</f>
        <v>0</v>
      </c>
      <c r="N33" s="244" t="s">
        <v>8</v>
      </c>
      <c r="O33" s="237">
        <f>$B$4</f>
        <v>0</v>
      </c>
      <c r="P33" s="267"/>
      <c r="Q33" s="231" t="s">
        <v>7</v>
      </c>
      <c r="R33" s="232"/>
      <c r="S33" s="269"/>
      <c r="T33" s="22" t="s">
        <v>122</v>
      </c>
      <c r="U33" s="123">
        <f t="shared" si="0"/>
        <v>0</v>
      </c>
      <c r="V33" s="123">
        <f t="shared" si="1"/>
        <v>1</v>
      </c>
      <c r="W33" s="123">
        <f t="shared" si="2"/>
        <v>0</v>
      </c>
      <c r="X33" s="123">
        <f t="shared" si="3"/>
        <v>0</v>
      </c>
      <c r="Y33" s="123">
        <f t="shared" si="4"/>
        <v>1</v>
      </c>
      <c r="Z33" s="123">
        <f t="shared" si="5"/>
        <v>0</v>
      </c>
    </row>
    <row r="34" spans="9:26" ht="15">
      <c r="I34" s="236">
        <f>$E$4</f>
        <v>41321</v>
      </c>
      <c r="J34" s="270"/>
      <c r="K34" s="231" t="s">
        <v>7</v>
      </c>
      <c r="L34" s="237"/>
      <c r="M34" s="230">
        <f>$B$6</f>
        <v>0</v>
      </c>
      <c r="N34" s="244" t="s">
        <v>8</v>
      </c>
      <c r="O34" s="232">
        <f>$B$3</f>
        <v>0</v>
      </c>
      <c r="P34" s="270"/>
      <c r="Q34" s="231" t="s">
        <v>7</v>
      </c>
      <c r="R34" s="237"/>
      <c r="S34" s="271">
        <f>$H$4</f>
        <v>41412</v>
      </c>
      <c r="T34" s="22" t="s">
        <v>37</v>
      </c>
      <c r="U34" s="123">
        <f t="shared" si="0"/>
        <v>0</v>
      </c>
      <c r="V34" s="123">
        <f t="shared" si="1"/>
        <v>1</v>
      </c>
      <c r="W34" s="123">
        <f t="shared" si="2"/>
        <v>0</v>
      </c>
      <c r="X34" s="123">
        <f t="shared" si="3"/>
        <v>0</v>
      </c>
      <c r="Y34" s="123">
        <f t="shared" si="4"/>
        <v>1</v>
      </c>
      <c r="Z34" s="123">
        <f t="shared" si="5"/>
        <v>0</v>
      </c>
    </row>
    <row r="35" spans="9:26" ht="15">
      <c r="I35" s="272"/>
      <c r="J35" s="273"/>
      <c r="K35" s="240"/>
      <c r="L35" s="274"/>
      <c r="M35" s="275"/>
      <c r="N35" s="245"/>
      <c r="O35" s="276"/>
      <c r="P35" s="275"/>
      <c r="Q35" s="245"/>
      <c r="R35" s="276"/>
      <c r="S35" s="282"/>
      <c r="U35" s="123"/>
      <c r="V35" s="123"/>
      <c r="W35" s="123"/>
      <c r="X35" s="123"/>
      <c r="Y35" s="123"/>
      <c r="Z35" s="123"/>
    </row>
    <row r="36" spans="9:26" ht="15.75">
      <c r="I36" s="278"/>
      <c r="J36" s="283"/>
      <c r="K36" s="261"/>
      <c r="L36" s="284"/>
      <c r="M36" s="279"/>
      <c r="N36" s="280"/>
      <c r="O36" s="262"/>
      <c r="P36" s="279"/>
      <c r="Q36" s="280"/>
      <c r="R36" s="262"/>
      <c r="S36" s="285"/>
      <c r="U36" s="123"/>
      <c r="V36" s="123"/>
      <c r="W36" s="123"/>
      <c r="X36" s="123"/>
      <c r="Y36" s="123"/>
      <c r="Z36" s="123"/>
    </row>
    <row r="37" spans="9:26" ht="15">
      <c r="I37" s="229" t="s">
        <v>19</v>
      </c>
      <c r="J37" s="267"/>
      <c r="K37" s="231" t="s">
        <v>7</v>
      </c>
      <c r="L37" s="232"/>
      <c r="M37" s="230">
        <f>$B$6</f>
        <v>0</v>
      </c>
      <c r="N37" s="244" t="s">
        <v>8</v>
      </c>
      <c r="O37" s="237">
        <f>$B$4</f>
        <v>0</v>
      </c>
      <c r="P37" s="267"/>
      <c r="Q37" s="231" t="s">
        <v>7</v>
      </c>
      <c r="R37" s="232"/>
      <c r="S37" s="268" t="s">
        <v>25</v>
      </c>
      <c r="T37" s="22" t="s">
        <v>62</v>
      </c>
      <c r="U37" s="123">
        <f t="shared" si="0"/>
        <v>0</v>
      </c>
      <c r="V37" s="123">
        <f t="shared" si="1"/>
        <v>1</v>
      </c>
      <c r="W37" s="123">
        <f t="shared" si="2"/>
        <v>0</v>
      </c>
      <c r="X37" s="123">
        <f t="shared" si="3"/>
        <v>0</v>
      </c>
      <c r="Y37" s="123">
        <f t="shared" si="4"/>
        <v>1</v>
      </c>
      <c r="Z37" s="123">
        <f t="shared" si="5"/>
        <v>0</v>
      </c>
    </row>
    <row r="38" spans="9:26" ht="15">
      <c r="I38" s="234"/>
      <c r="J38" s="267"/>
      <c r="K38" s="231" t="s">
        <v>7</v>
      </c>
      <c r="L38" s="232"/>
      <c r="M38" s="230">
        <f>$B$3</f>
        <v>0</v>
      </c>
      <c r="N38" s="244" t="s">
        <v>8</v>
      </c>
      <c r="O38" s="232">
        <f>$B$5</f>
        <v>0</v>
      </c>
      <c r="P38" s="267"/>
      <c r="Q38" s="231" t="s">
        <v>7</v>
      </c>
      <c r="R38" s="232"/>
      <c r="S38" s="269"/>
      <c r="T38" s="22" t="s">
        <v>123</v>
      </c>
      <c r="U38" s="123">
        <f t="shared" si="0"/>
        <v>0</v>
      </c>
      <c r="V38" s="123">
        <f t="shared" si="1"/>
        <v>1</v>
      </c>
      <c r="W38" s="123">
        <f t="shared" si="2"/>
        <v>0</v>
      </c>
      <c r="X38" s="123">
        <f t="shared" si="3"/>
        <v>0</v>
      </c>
      <c r="Y38" s="123">
        <f t="shared" si="4"/>
        <v>1</v>
      </c>
      <c r="Z38" s="123">
        <f t="shared" si="5"/>
        <v>0</v>
      </c>
    </row>
    <row r="39" spans="9:33" ht="15">
      <c r="I39" s="236">
        <f>$E$5</f>
        <v>41356</v>
      </c>
      <c r="J39" s="270"/>
      <c r="K39" s="231" t="s">
        <v>7</v>
      </c>
      <c r="L39" s="237"/>
      <c r="M39" s="230">
        <f>$B$7</f>
        <v>0</v>
      </c>
      <c r="N39" s="244" t="s">
        <v>8</v>
      </c>
      <c r="O39" s="232">
        <f>$B$2</f>
        <v>0</v>
      </c>
      <c r="P39" s="270"/>
      <c r="Q39" s="231" t="s">
        <v>7</v>
      </c>
      <c r="R39" s="237"/>
      <c r="S39" s="271">
        <f>$H$5</f>
        <v>0</v>
      </c>
      <c r="T39" s="22" t="s">
        <v>32</v>
      </c>
      <c r="U39" s="123">
        <f t="shared" si="0"/>
        <v>0</v>
      </c>
      <c r="V39" s="123">
        <f t="shared" si="1"/>
        <v>1</v>
      </c>
      <c r="W39" s="123">
        <f t="shared" si="2"/>
        <v>0</v>
      </c>
      <c r="X39" s="123">
        <f t="shared" si="3"/>
        <v>0</v>
      </c>
      <c r="Y39" s="123">
        <f t="shared" si="4"/>
        <v>1</v>
      </c>
      <c r="Z39" s="123">
        <f t="shared" si="5"/>
        <v>0</v>
      </c>
      <c r="AE39" s="3"/>
      <c r="AF39" s="3"/>
      <c r="AG39" s="3"/>
    </row>
    <row r="40" spans="9:26" ht="15">
      <c r="I40" s="272"/>
      <c r="J40" s="275"/>
      <c r="K40" s="240"/>
      <c r="L40" s="276"/>
      <c r="M40" s="275"/>
      <c r="N40" s="245"/>
      <c r="O40" s="276"/>
      <c r="P40" s="275"/>
      <c r="Q40" s="245"/>
      <c r="R40" s="276"/>
      <c r="S40" s="282"/>
      <c r="U40" s="123"/>
      <c r="V40" s="123"/>
      <c r="W40" s="123"/>
      <c r="X40" s="123"/>
      <c r="Y40" s="123"/>
      <c r="Z40" s="123"/>
    </row>
    <row r="41" spans="9:26" ht="15">
      <c r="I41" s="278"/>
      <c r="J41" s="279"/>
      <c r="K41" s="261"/>
      <c r="L41" s="262"/>
      <c r="M41" s="279"/>
      <c r="N41" s="280"/>
      <c r="O41" s="262"/>
      <c r="P41" s="279"/>
      <c r="Q41" s="280"/>
      <c r="R41" s="262"/>
      <c r="S41" s="285"/>
      <c r="U41" s="123"/>
      <c r="V41" s="123"/>
      <c r="W41" s="123"/>
      <c r="X41" s="123"/>
      <c r="Y41" s="123"/>
      <c r="Z41" s="123"/>
    </row>
    <row r="42" spans="9:26" ht="15">
      <c r="I42" s="229" t="s">
        <v>20</v>
      </c>
      <c r="J42" s="267"/>
      <c r="K42" s="231" t="s">
        <v>7</v>
      </c>
      <c r="L42" s="232"/>
      <c r="M42" s="230">
        <f>$B$2</f>
        <v>0</v>
      </c>
      <c r="N42" s="244" t="s">
        <v>8</v>
      </c>
      <c r="O42" s="232">
        <f>$B$6</f>
        <v>0</v>
      </c>
      <c r="P42" s="267"/>
      <c r="Q42" s="231" t="s">
        <v>7</v>
      </c>
      <c r="R42" s="232"/>
      <c r="S42" s="268" t="s">
        <v>26</v>
      </c>
      <c r="T42" s="22" t="s">
        <v>51</v>
      </c>
      <c r="U42" s="123">
        <f t="shared" si="0"/>
        <v>0</v>
      </c>
      <c r="V42" s="123">
        <f t="shared" si="1"/>
        <v>1</v>
      </c>
      <c r="W42" s="123">
        <f t="shared" si="2"/>
        <v>0</v>
      </c>
      <c r="X42" s="123">
        <f t="shared" si="3"/>
        <v>0</v>
      </c>
      <c r="Y42" s="123">
        <f t="shared" si="4"/>
        <v>1</v>
      </c>
      <c r="Z42" s="123">
        <f t="shared" si="5"/>
        <v>0</v>
      </c>
    </row>
    <row r="43" spans="9:26" ht="15">
      <c r="I43" s="234"/>
      <c r="J43" s="267"/>
      <c r="K43" s="231" t="s">
        <v>7</v>
      </c>
      <c r="L43" s="232"/>
      <c r="M43" s="235">
        <f>$B$4</f>
        <v>0</v>
      </c>
      <c r="N43" s="244" t="s">
        <v>8</v>
      </c>
      <c r="O43" s="232">
        <f>$B$3</f>
        <v>0</v>
      </c>
      <c r="P43" s="267"/>
      <c r="Q43" s="231" t="s">
        <v>7</v>
      </c>
      <c r="R43" s="232"/>
      <c r="S43" s="269"/>
      <c r="T43" s="22" t="s">
        <v>124</v>
      </c>
      <c r="U43" s="123">
        <f t="shared" si="0"/>
        <v>0</v>
      </c>
      <c r="V43" s="123">
        <f t="shared" si="1"/>
        <v>1</v>
      </c>
      <c r="W43" s="123">
        <f t="shared" si="2"/>
        <v>0</v>
      </c>
      <c r="X43" s="123">
        <f t="shared" si="3"/>
        <v>0</v>
      </c>
      <c r="Y43" s="123">
        <f t="shared" si="4"/>
        <v>1</v>
      </c>
      <c r="Z43" s="123">
        <f t="shared" si="5"/>
        <v>0</v>
      </c>
    </row>
    <row r="44" spans="9:26" ht="15">
      <c r="I44" s="236">
        <f>$E$6</f>
        <v>41370</v>
      </c>
      <c r="J44" s="270"/>
      <c r="K44" s="231" t="s">
        <v>7</v>
      </c>
      <c r="L44" s="237"/>
      <c r="M44" s="230">
        <f>$B$5</f>
        <v>0</v>
      </c>
      <c r="N44" s="244" t="s">
        <v>8</v>
      </c>
      <c r="O44" s="232">
        <f>$B$7</f>
        <v>0</v>
      </c>
      <c r="P44" s="270"/>
      <c r="Q44" s="231" t="s">
        <v>7</v>
      </c>
      <c r="R44" s="237"/>
      <c r="S44" s="271">
        <f>$H$6</f>
        <v>0</v>
      </c>
      <c r="T44" s="22" t="s">
        <v>50</v>
      </c>
      <c r="U44" s="123">
        <f t="shared" si="0"/>
        <v>0</v>
      </c>
      <c r="V44" s="123">
        <f t="shared" si="1"/>
        <v>1</v>
      </c>
      <c r="W44" s="123">
        <f t="shared" si="2"/>
        <v>0</v>
      </c>
      <c r="X44" s="123">
        <f t="shared" si="3"/>
        <v>0</v>
      </c>
      <c r="Y44" s="123">
        <f t="shared" si="4"/>
        <v>1</v>
      </c>
      <c r="Z44" s="123">
        <f t="shared" si="5"/>
        <v>0</v>
      </c>
    </row>
    <row r="45" spans="9:36" ht="15.75" thickBot="1">
      <c r="I45" s="286"/>
      <c r="J45" s="287"/>
      <c r="K45" s="249"/>
      <c r="L45" s="288"/>
      <c r="M45" s="289"/>
      <c r="N45" s="252"/>
      <c r="O45" s="290"/>
      <c r="P45" s="289"/>
      <c r="Q45" s="252"/>
      <c r="R45" s="290"/>
      <c r="S45" s="291"/>
      <c r="U45" s="123"/>
      <c r="V45" s="123"/>
      <c r="W45" s="123"/>
      <c r="X45" s="123"/>
      <c r="Y45" s="123"/>
      <c r="Z45" s="123"/>
      <c r="AA45" s="3"/>
      <c r="AB45" s="3"/>
      <c r="AC45" s="3"/>
      <c r="AD45" s="3"/>
      <c r="AH45" s="3"/>
      <c r="AI45" s="3"/>
      <c r="AJ45" s="3"/>
    </row>
    <row r="46" spans="9:21" ht="13.5" thickTop="1">
      <c r="I46" s="39"/>
      <c r="J46" s="39"/>
      <c r="K46" s="127"/>
      <c r="L46" s="39"/>
      <c r="M46" s="40"/>
      <c r="N46" s="127"/>
      <c r="O46" s="40"/>
      <c r="P46" s="40"/>
      <c r="Q46" s="40"/>
      <c r="R46" s="40"/>
      <c r="S46" s="40"/>
      <c r="U46" s="22"/>
    </row>
    <row r="47" spans="6:36" ht="18">
      <c r="F47" s="19"/>
      <c r="G47" s="95"/>
      <c r="H47" s="19"/>
      <c r="I47" s="95"/>
      <c r="J47" s="21"/>
      <c r="K47" s="21"/>
      <c r="L47" s="21"/>
      <c r="M47" s="85"/>
      <c r="N47" s="164"/>
      <c r="O47" s="164"/>
      <c r="P47" s="164"/>
      <c r="AA47" s="298" t="s">
        <v>87</v>
      </c>
      <c r="AB47" s="298"/>
      <c r="AC47" s="298"/>
      <c r="AD47" s="298"/>
      <c r="AE47" s="298"/>
      <c r="AF47" s="298"/>
      <c r="AG47" s="298"/>
      <c r="AH47" s="298"/>
      <c r="AI47" s="298"/>
      <c r="AJ47" s="298"/>
    </row>
    <row r="48" spans="6:21" ht="19.5" thickBot="1">
      <c r="F48" s="39"/>
      <c r="G48" s="39"/>
      <c r="H48" s="127"/>
      <c r="I48" s="39"/>
      <c r="J48" s="40"/>
      <c r="K48" s="127"/>
      <c r="L48" s="40"/>
      <c r="U48" s="130"/>
    </row>
    <row r="49" spans="21:36" ht="16.5" thickTop="1">
      <c r="U49" s="22"/>
      <c r="AA49" s="41" t="s">
        <v>11</v>
      </c>
      <c r="AB49" s="42" t="s">
        <v>12</v>
      </c>
      <c r="AC49" s="42" t="s">
        <v>13</v>
      </c>
      <c r="AD49" s="42" t="s">
        <v>14</v>
      </c>
      <c r="AE49" s="42" t="s">
        <v>3</v>
      </c>
      <c r="AF49" s="42" t="s">
        <v>4</v>
      </c>
      <c r="AG49" s="42" t="s">
        <v>5</v>
      </c>
      <c r="AH49" s="42" t="s">
        <v>15</v>
      </c>
      <c r="AI49" s="42" t="s">
        <v>16</v>
      </c>
      <c r="AJ49" s="43" t="s">
        <v>17</v>
      </c>
    </row>
    <row r="50" spans="21:36" ht="15.75">
      <c r="U50" s="22"/>
      <c r="AA50" s="143"/>
      <c r="AB50" s="144"/>
      <c r="AC50" s="144"/>
      <c r="AD50" s="144"/>
      <c r="AE50" s="144"/>
      <c r="AF50" s="144"/>
      <c r="AG50" s="144"/>
      <c r="AH50" s="144"/>
      <c r="AI50" s="144"/>
      <c r="AJ50" s="145"/>
    </row>
    <row r="51" spans="20:36" ht="15">
      <c r="T51" s="22"/>
      <c r="AA51" s="44">
        <v>1</v>
      </c>
      <c r="AB51" s="45">
        <f>$B$2</f>
        <v>0</v>
      </c>
      <c r="AC51" s="146">
        <v>0</v>
      </c>
      <c r="AD51" s="146">
        <v>0</v>
      </c>
      <c r="AE51" s="45">
        <f>SUM($U$22+$W$28+$U$32+$W$39+$U$42+$X$22+$Z$28+$X$32+$Z$39+$X$42)</f>
        <v>0</v>
      </c>
      <c r="AF51" s="45">
        <v>0</v>
      </c>
      <c r="AG51" s="45">
        <f>SUM($W$22+$U$28+$W$32+$U$39+$W$42+$Z$22+$X$28+$Z$32+$X$39+$Z$42)</f>
        <v>0</v>
      </c>
      <c r="AH51" s="45">
        <f>SUM($J$22+$L$28+$J$32+$L$39+$J$42+$P$22+$R$28+$P$32+$R$39+$P$42)</f>
        <v>0</v>
      </c>
      <c r="AI51" s="45">
        <f>SUM($L$22+$J$28+$L$32+$J$39+$L$42+$R$22+$P$28+$R$32+$P$39+$R$42)</f>
        <v>0</v>
      </c>
      <c r="AJ51" s="147">
        <f aca="true" t="shared" si="6" ref="AJ51:AJ56">SUM(AH51-AI51)</f>
        <v>0</v>
      </c>
    </row>
    <row r="52" spans="27:36" ht="15">
      <c r="AA52" s="48">
        <v>2</v>
      </c>
      <c r="AB52" s="45">
        <f>$B$3</f>
        <v>0</v>
      </c>
      <c r="AC52" s="146">
        <v>0</v>
      </c>
      <c r="AD52" s="146">
        <v>0</v>
      </c>
      <c r="AE52" s="45">
        <f>SUM($W$22+$U$27+$W$34+$U$38+$W$43+$Z$22+$X$27+$Z$34+$X$38+$Z$43)</f>
        <v>0</v>
      </c>
      <c r="AF52" s="45">
        <v>0</v>
      </c>
      <c r="AG52" s="45">
        <f>SUM($U$22+$W$27+$U$34+$W$38+$U$43+$X$22+$Z$27+$X$34+$Z$38+$X$43)</f>
        <v>0</v>
      </c>
      <c r="AH52" s="45">
        <f>SUM($L$22+$J$27+$L$34+$J$38+$L$43+$R$22+$P$27+$R$34+$P$38+$R$43)</f>
        <v>0</v>
      </c>
      <c r="AI52" s="45">
        <f>SUM($J$22+$L$27+$J$34+$L$38+$J$43+$P$22+$R$27+$P$34+$R$38+$P$43)</f>
        <v>0</v>
      </c>
      <c r="AJ52" s="147">
        <f t="shared" si="6"/>
        <v>0</v>
      </c>
    </row>
    <row r="53" spans="27:36" ht="15">
      <c r="AA53" s="48">
        <v>3</v>
      </c>
      <c r="AB53" s="45">
        <f>$B$4</f>
        <v>0</v>
      </c>
      <c r="AC53" s="146">
        <v>0</v>
      </c>
      <c r="AD53" s="146">
        <v>0</v>
      </c>
      <c r="AE53" s="45">
        <f>SUM($U$23+$U$28+$W$33+$W$37+$U$43+$X$23+$X$28+$Z$33+$Z$37+$X$43)</f>
        <v>0</v>
      </c>
      <c r="AF53" s="45">
        <v>0</v>
      </c>
      <c r="AG53" s="45">
        <f>SUM($W$23+$W$28+$U$33+$U$37+$W$43+$Z$23+$Z$28+$X$33+$X$37+$Z$43)</f>
        <v>0</v>
      </c>
      <c r="AH53" s="45">
        <f>SUM($J$23+$J$28+$L$33+$L$37+$J$43+$P$23+$P$28+$R$33+$R$37+$P$43)</f>
        <v>0</v>
      </c>
      <c r="AI53" s="45">
        <f>SUM($L$23+$L$28+$J$33+$J$37+$L$43+$R$23+$R$28+$P$33+$P$37+$R$43)</f>
        <v>0</v>
      </c>
      <c r="AJ53" s="147">
        <f t="shared" si="6"/>
        <v>0</v>
      </c>
    </row>
    <row r="54" spans="27:36" ht="15">
      <c r="AA54" s="44">
        <v>4</v>
      </c>
      <c r="AB54" s="45">
        <f>$B$5</f>
        <v>0</v>
      </c>
      <c r="AC54" s="146">
        <v>0</v>
      </c>
      <c r="AD54" s="146">
        <v>0</v>
      </c>
      <c r="AE54" s="45">
        <f>SUM($W$23+$U$29+$W$32+$W$38+$U$44+$Z$23+$X$29+$Z$32+$Z$38+$X$44)</f>
        <v>0</v>
      </c>
      <c r="AF54" s="45">
        <v>0</v>
      </c>
      <c r="AG54" s="45">
        <f>SUM($U$23+$W$29+$U$32+$U$38+$W$44+$X$23+$Z$29+$X$32+$X$38+$Z$44)</f>
        <v>0</v>
      </c>
      <c r="AH54" s="45">
        <f>SUM($L$23+$J$29+$L$32+$L$38+$J$44+$R$23+$P$29+$R$32+$R$38+$P$44)</f>
        <v>0</v>
      </c>
      <c r="AI54" s="45">
        <f>SUM($J$23+$L$29+$J$32+$J$38+$L$44+$P$23+$R$29+$P$32+$P$38+$R$44)</f>
        <v>0</v>
      </c>
      <c r="AJ54" s="147">
        <f t="shared" si="6"/>
        <v>0</v>
      </c>
    </row>
    <row r="55" spans="27:36" ht="15">
      <c r="AA55" s="48">
        <v>5</v>
      </c>
      <c r="AB55" s="45">
        <f>$B$6</f>
        <v>0</v>
      </c>
      <c r="AC55" s="146">
        <v>0</v>
      </c>
      <c r="AD55" s="146">
        <v>0</v>
      </c>
      <c r="AE55" s="45">
        <f>SUM($U$24+$W$29+$U$34+$U$37+$W$42+$X$24+$Z$29+$X$34+$X$37+$Z$42)</f>
        <v>0</v>
      </c>
      <c r="AF55" s="45">
        <v>0</v>
      </c>
      <c r="AG55" s="45">
        <f>SUM($W$24+$U$29+$W$34+$W$37+$U$42+$Z$24+$X$29+$Z$34+$Z$37+$X$42)</f>
        <v>0</v>
      </c>
      <c r="AH55" s="45">
        <f>SUM($J$24+$L$29+$J$34+$J$37+$L$42+$P$24+$R$29+$P$34+$P$37+$R$42)</f>
        <v>0</v>
      </c>
      <c r="AI55" s="45">
        <f>SUM($L$24+$J$29+$L$34+$L$37+$J$42+$R$24+$P$29+$R$34+$R$37+$P$42)</f>
        <v>0</v>
      </c>
      <c r="AJ55" s="147">
        <f t="shared" si="6"/>
        <v>0</v>
      </c>
    </row>
    <row r="56" spans="27:36" ht="15">
      <c r="AA56" s="44">
        <v>6</v>
      </c>
      <c r="AB56" s="45">
        <f>$B$7</f>
        <v>0</v>
      </c>
      <c r="AC56" s="146">
        <v>0</v>
      </c>
      <c r="AD56" s="146">
        <v>0</v>
      </c>
      <c r="AE56" s="45">
        <f>SUM($W$24+$W$27+$U$33+$U$39+$W$44+$Z$24+$Z$27+$X$33+$X$39+$Z$44)</f>
        <v>0</v>
      </c>
      <c r="AF56" s="45">
        <v>0</v>
      </c>
      <c r="AG56" s="45">
        <f>SUM($U$24+$U$27+$W$33+$W$39+$U$44+$X$24+$X$27+$Z$33+$Z$39+$X$44)</f>
        <v>0</v>
      </c>
      <c r="AH56" s="45">
        <f>SUM($L$24+$L$27+$J$33+$J$39+$L$44+$R$24+$R$27+$P$33+$P$39+$R$44)</f>
        <v>0</v>
      </c>
      <c r="AI56" s="45">
        <f>SUM($J$24+$J$27+$L$33+$L$39+$J$44+$P$24+$P$27+$R$33+$R$39+$P$44)</f>
        <v>0</v>
      </c>
      <c r="AJ56" s="147">
        <f t="shared" si="6"/>
        <v>0</v>
      </c>
    </row>
    <row r="57" spans="27:36" ht="15.75" thickBot="1">
      <c r="AA57" s="148"/>
      <c r="AB57" s="149"/>
      <c r="AC57" s="149"/>
      <c r="AD57" s="149"/>
      <c r="AE57" s="149"/>
      <c r="AF57" s="149"/>
      <c r="AG57" s="149"/>
      <c r="AH57" s="149"/>
      <c r="AI57" s="149"/>
      <c r="AJ57" s="150"/>
    </row>
    <row r="58" ht="13.5" thickTop="1"/>
    <row r="59" ht="12.75">
      <c r="AJ59" s="1">
        <f>SUM(AJ51:AJ58)</f>
        <v>0</v>
      </c>
    </row>
  </sheetData>
  <sheetProtection/>
  <mergeCells count="10">
    <mergeCell ref="AA47:AJ47"/>
    <mergeCell ref="U19:W19"/>
    <mergeCell ref="X19:Z19"/>
    <mergeCell ref="A1:B1"/>
    <mergeCell ref="D1:E1"/>
    <mergeCell ref="G1:H1"/>
    <mergeCell ref="I10:S10"/>
    <mergeCell ref="I12:S12"/>
    <mergeCell ref="I14:S14"/>
    <mergeCell ref="I15:S15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zoomScalePageLayoutView="0" workbookViewId="0" topLeftCell="A1">
      <selection activeCell="C22" sqref="C22"/>
    </sheetView>
  </sheetViews>
  <sheetFormatPr defaultColWidth="10.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4.625" style="1" customWidth="1"/>
    <col min="7" max="7" width="3.625" style="1" customWidth="1"/>
    <col min="8" max="8" width="1.625" style="1" customWidth="1"/>
    <col min="9" max="9" width="3.625" style="1" customWidth="1"/>
    <col min="10" max="10" width="22.625" style="1" customWidth="1"/>
    <col min="11" max="11" width="1.625" style="1" customWidth="1"/>
    <col min="12" max="12" width="22.625" style="1" customWidth="1"/>
    <col min="13" max="13" width="3.625" style="2" customWidth="1"/>
    <col min="14" max="16" width="3.625" style="1" customWidth="1"/>
    <col min="17" max="17" width="5.625" style="1" customWidth="1"/>
    <col min="18" max="18" width="30.625" style="1" customWidth="1"/>
    <col min="19" max="26" width="5.625" style="1" customWidth="1"/>
    <col min="27" max="16384" width="10.625" style="1" customWidth="1"/>
  </cols>
  <sheetData>
    <row r="1" spans="1:5" ht="12.75">
      <c r="A1" s="366" t="s">
        <v>12</v>
      </c>
      <c r="B1" s="367"/>
      <c r="D1" s="368" t="s">
        <v>97</v>
      </c>
      <c r="E1" s="369"/>
    </row>
    <row r="2" spans="1:5" ht="13.5" thickBot="1">
      <c r="A2" s="53">
        <v>1</v>
      </c>
      <c r="B2" s="292" t="s">
        <v>134</v>
      </c>
      <c r="D2" s="58" t="s">
        <v>99</v>
      </c>
      <c r="E2" s="55">
        <v>40943</v>
      </c>
    </row>
    <row r="3" spans="1:5" ht="12.75">
      <c r="A3" s="53">
        <v>2</v>
      </c>
      <c r="B3" s="293" t="s">
        <v>138</v>
      </c>
      <c r="D3" s="58" t="s">
        <v>100</v>
      </c>
      <c r="E3" s="55">
        <v>40971</v>
      </c>
    </row>
    <row r="4" spans="1:5" ht="12.75">
      <c r="A4" s="53">
        <v>3</v>
      </c>
      <c r="B4" s="293" t="s">
        <v>135</v>
      </c>
      <c r="D4" s="58" t="s">
        <v>101</v>
      </c>
      <c r="E4" s="55">
        <v>40978</v>
      </c>
    </row>
    <row r="5" spans="1:5" ht="12.75">
      <c r="A5" s="53">
        <v>4</v>
      </c>
      <c r="B5" s="293" t="s">
        <v>139</v>
      </c>
      <c r="D5" s="58" t="s">
        <v>102</v>
      </c>
      <c r="E5" s="55">
        <v>40992</v>
      </c>
    </row>
    <row r="6" spans="1:5" ht="12.75">
      <c r="A6" s="53">
        <v>5</v>
      </c>
      <c r="B6" s="293" t="s">
        <v>142</v>
      </c>
      <c r="D6" s="58" t="s">
        <v>103</v>
      </c>
      <c r="E6" s="55">
        <v>41026</v>
      </c>
    </row>
    <row r="7" spans="1:5" ht="12.75">
      <c r="A7" s="53">
        <v>6</v>
      </c>
      <c r="B7" s="293" t="s">
        <v>143</v>
      </c>
      <c r="D7" s="58" t="s">
        <v>104</v>
      </c>
      <c r="E7" s="55">
        <v>41034</v>
      </c>
    </row>
    <row r="8" spans="1:5" ht="13.5" thickBot="1">
      <c r="A8" s="53">
        <v>7</v>
      </c>
      <c r="B8" s="293" t="s">
        <v>144</v>
      </c>
      <c r="D8" s="59" t="s">
        <v>105</v>
      </c>
      <c r="E8" s="115">
        <v>41055</v>
      </c>
    </row>
    <row r="9" spans="1:5" ht="13.5" thickBot="1">
      <c r="A9" s="54">
        <v>8</v>
      </c>
      <c r="B9" s="292"/>
      <c r="D9" s="3"/>
      <c r="E9" s="5"/>
    </row>
    <row r="10" spans="4:15" ht="23.25">
      <c r="D10" s="4"/>
      <c r="E10" s="4"/>
      <c r="F10" s="218" t="s">
        <v>83</v>
      </c>
      <c r="G10" s="218"/>
      <c r="H10" s="218"/>
      <c r="I10" s="218"/>
      <c r="J10" s="218"/>
      <c r="K10" s="218"/>
      <c r="L10" s="219" t="s">
        <v>84</v>
      </c>
      <c r="M10" s="162"/>
      <c r="N10" s="75"/>
      <c r="O10" s="75"/>
    </row>
    <row r="11" spans="4:16" ht="12.75">
      <c r="D11" s="4"/>
      <c r="E11" s="4"/>
      <c r="F11" s="220"/>
      <c r="G11" s="220"/>
      <c r="H11" s="220"/>
      <c r="I11" s="220"/>
      <c r="J11" s="220"/>
      <c r="K11" s="220"/>
      <c r="L11" s="220"/>
      <c r="N11" s="2"/>
      <c r="O11" s="2"/>
      <c r="P11" s="2"/>
    </row>
    <row r="12" spans="4:16" ht="26.25">
      <c r="D12" s="4"/>
      <c r="E12" s="4"/>
      <c r="F12" s="380" t="s">
        <v>140</v>
      </c>
      <c r="G12" s="380"/>
      <c r="H12" s="380"/>
      <c r="I12" s="380"/>
      <c r="J12" s="380"/>
      <c r="K12" s="380"/>
      <c r="L12" s="380"/>
      <c r="M12" s="76"/>
      <c r="N12" s="76"/>
      <c r="O12" s="76"/>
      <c r="P12" s="76"/>
    </row>
    <row r="13" spans="4:12" ht="12.75">
      <c r="D13" s="4"/>
      <c r="E13" s="4"/>
      <c r="F13" s="221"/>
      <c r="G13" s="221"/>
      <c r="H13" s="221"/>
      <c r="I13" s="221"/>
      <c r="J13" s="221"/>
      <c r="K13" s="221"/>
      <c r="L13" s="221"/>
    </row>
    <row r="14" spans="4:16" ht="23.25">
      <c r="D14" s="4"/>
      <c r="E14" s="4"/>
      <c r="F14" s="381" t="s">
        <v>145</v>
      </c>
      <c r="G14" s="381"/>
      <c r="H14" s="381"/>
      <c r="I14" s="381"/>
      <c r="J14" s="381"/>
      <c r="K14" s="381"/>
      <c r="L14" s="381"/>
      <c r="M14" s="77"/>
      <c r="N14" s="77"/>
      <c r="O14" s="77"/>
      <c r="P14" s="77"/>
    </row>
    <row r="15" spans="4:12" ht="12.75">
      <c r="D15" s="4"/>
      <c r="E15" s="4"/>
      <c r="F15" s="221"/>
      <c r="G15" s="221"/>
      <c r="H15" s="221"/>
      <c r="I15" s="221"/>
      <c r="J15" s="221"/>
      <c r="K15" s="221"/>
      <c r="L15" s="221"/>
    </row>
    <row r="16" spans="4:16" ht="20.25">
      <c r="D16" s="4"/>
      <c r="E16" s="4"/>
      <c r="F16" s="378" t="s">
        <v>130</v>
      </c>
      <c r="G16" s="378"/>
      <c r="H16" s="378"/>
      <c r="I16" s="378"/>
      <c r="J16" s="378"/>
      <c r="K16" s="378"/>
      <c r="L16" s="378"/>
      <c r="M16" s="78"/>
      <c r="N16" s="78"/>
      <c r="O16" s="78"/>
      <c r="P16" s="78"/>
    </row>
    <row r="17" spans="4:16" ht="20.25">
      <c r="D17" s="3"/>
      <c r="E17" s="5"/>
      <c r="F17" s="379" t="s">
        <v>136</v>
      </c>
      <c r="G17" s="379"/>
      <c r="H17" s="379"/>
      <c r="I17" s="379"/>
      <c r="J17" s="379"/>
      <c r="K17" s="379"/>
      <c r="L17" s="379"/>
      <c r="M17" s="79"/>
      <c r="N17" s="79"/>
      <c r="O17" s="79"/>
      <c r="P17" s="79"/>
    </row>
    <row r="18" spans="4:12" ht="12.75">
      <c r="D18" s="3"/>
      <c r="E18" s="5"/>
      <c r="F18" s="221"/>
      <c r="G18" s="221"/>
      <c r="H18" s="221"/>
      <c r="I18" s="221"/>
      <c r="J18" s="221"/>
      <c r="K18" s="221"/>
      <c r="L18" s="221"/>
    </row>
    <row r="19" spans="4:23" ht="12.75">
      <c r="D19" s="3"/>
      <c r="E19" s="5"/>
      <c r="F19" s="221"/>
      <c r="G19" s="221" t="s">
        <v>141</v>
      </c>
      <c r="H19" s="221"/>
      <c r="I19" s="221"/>
      <c r="J19" s="221"/>
      <c r="K19" s="221"/>
      <c r="L19" s="221"/>
      <c r="R19" s="80"/>
      <c r="S19" s="80"/>
      <c r="T19" s="80"/>
      <c r="U19" s="80"/>
      <c r="V19" s="80"/>
      <c r="W19" s="80"/>
    </row>
    <row r="20" spans="4:16" ht="12.75">
      <c r="D20" s="3"/>
      <c r="E20" s="5"/>
      <c r="F20" s="221"/>
      <c r="G20" s="221" t="s">
        <v>133</v>
      </c>
      <c r="H20" s="221"/>
      <c r="I20" s="221"/>
      <c r="J20" s="221"/>
      <c r="K20" s="221"/>
      <c r="L20" s="221"/>
      <c r="N20" s="6" t="s">
        <v>0</v>
      </c>
      <c r="O20" s="7"/>
      <c r="P20" s="8"/>
    </row>
    <row r="21" spans="4:16" ht="13.5" thickBot="1">
      <c r="D21" s="3"/>
      <c r="E21" s="5"/>
      <c r="F21" s="222"/>
      <c r="G21" s="223"/>
      <c r="H21" s="222"/>
      <c r="I21" s="223"/>
      <c r="J21" s="222"/>
      <c r="K21" s="222"/>
      <c r="L21" s="222"/>
      <c r="M21" s="10"/>
      <c r="N21" s="11" t="s">
        <v>3</v>
      </c>
      <c r="O21" s="11" t="s">
        <v>4</v>
      </c>
      <c r="P21" s="11" t="s">
        <v>5</v>
      </c>
    </row>
    <row r="22" spans="6:16" ht="16.5" thickTop="1">
      <c r="F22" s="224" t="s">
        <v>22</v>
      </c>
      <c r="G22" s="225"/>
      <c r="H22" s="226" t="s">
        <v>1</v>
      </c>
      <c r="I22" s="227"/>
      <c r="J22" s="225"/>
      <c r="K22" s="226" t="s">
        <v>2</v>
      </c>
      <c r="L22" s="228"/>
      <c r="M22" s="16"/>
      <c r="N22" s="123">
        <f>IF($G22&gt;$I22,1,0)</f>
        <v>0</v>
      </c>
      <c r="O22" s="123">
        <f>IF($G22=$I22,1,0)</f>
        <v>1</v>
      </c>
      <c r="P22" s="123">
        <f>IF($G22&lt;$I22,1,0)</f>
        <v>0</v>
      </c>
    </row>
    <row r="23" spans="6:16" ht="15">
      <c r="F23" s="229" t="s">
        <v>6</v>
      </c>
      <c r="G23" s="230"/>
      <c r="H23" s="231" t="s">
        <v>7</v>
      </c>
      <c r="I23" s="232"/>
      <c r="J23" s="230" t="str">
        <f>$B$2</f>
        <v>Craon ES</v>
      </c>
      <c r="K23" s="231" t="s">
        <v>8</v>
      </c>
      <c r="L23" s="233" t="str">
        <f>$B$3</f>
        <v>Bonchamp ES</v>
      </c>
      <c r="M23" s="22" t="s">
        <v>27</v>
      </c>
      <c r="N23" s="123">
        <f aca="true" t="shared" si="0" ref="N23:N51">IF($G23&gt;$I23,1,0)</f>
        <v>0</v>
      </c>
      <c r="O23" s="123">
        <f aca="true" t="shared" si="1" ref="O23:O51">IF($G23=$I23,1,0)</f>
        <v>1</v>
      </c>
      <c r="P23" s="123">
        <f aca="true" t="shared" si="2" ref="P23:P51">IF($G23&lt;$I23,1,0)</f>
        <v>0</v>
      </c>
    </row>
    <row r="24" spans="6:16" ht="15">
      <c r="F24" s="234"/>
      <c r="G24" s="230"/>
      <c r="H24" s="231" t="s">
        <v>7</v>
      </c>
      <c r="I24" s="232"/>
      <c r="J24" s="235" t="str">
        <f>$B$4</f>
        <v>Laval Stade</v>
      </c>
      <c r="K24" s="231" t="s">
        <v>8</v>
      </c>
      <c r="L24" s="233" t="str">
        <f>$B$5</f>
        <v>Ancienne CG</v>
      </c>
      <c r="M24" s="22" t="s">
        <v>28</v>
      </c>
      <c r="N24" s="123">
        <f t="shared" si="0"/>
        <v>0</v>
      </c>
      <c r="O24" s="123">
        <f t="shared" si="1"/>
        <v>1</v>
      </c>
      <c r="P24" s="123">
        <f t="shared" si="2"/>
        <v>0</v>
      </c>
    </row>
    <row r="25" spans="6:16" ht="15">
      <c r="F25" s="236">
        <f>$E$2</f>
        <v>40943</v>
      </c>
      <c r="G25" s="235"/>
      <c r="H25" s="231" t="s">
        <v>7</v>
      </c>
      <c r="I25" s="237"/>
      <c r="J25" s="230" t="str">
        <f>$B$6</f>
        <v>Château Gontier FC</v>
      </c>
      <c r="K25" s="231" t="s">
        <v>8</v>
      </c>
      <c r="L25" s="233" t="str">
        <f>$B$7</f>
        <v>Cossé Méral US</v>
      </c>
      <c r="M25" s="22" t="s">
        <v>29</v>
      </c>
      <c r="N25" s="123">
        <f t="shared" si="0"/>
        <v>0</v>
      </c>
      <c r="O25" s="123">
        <f t="shared" si="1"/>
        <v>1</v>
      </c>
      <c r="P25" s="123">
        <f t="shared" si="2"/>
        <v>0</v>
      </c>
    </row>
    <row r="26" spans="6:16" ht="15">
      <c r="F26" s="238"/>
      <c r="G26" s="239"/>
      <c r="H26" s="240" t="s">
        <v>7</v>
      </c>
      <c r="I26" s="241"/>
      <c r="J26" s="242" t="str">
        <f>$B$8</f>
        <v>Ahuillé A.</v>
      </c>
      <c r="K26" s="240" t="s">
        <v>8</v>
      </c>
      <c r="L26" s="243">
        <f>$B$9</f>
        <v>0</v>
      </c>
      <c r="M26" s="22" t="s">
        <v>30</v>
      </c>
      <c r="N26" s="123">
        <f t="shared" si="0"/>
        <v>0</v>
      </c>
      <c r="O26" s="123">
        <f t="shared" si="1"/>
        <v>1</v>
      </c>
      <c r="P26" s="123">
        <f t="shared" si="2"/>
        <v>0</v>
      </c>
    </row>
    <row r="27" spans="6:16" ht="15">
      <c r="F27" s="229" t="s">
        <v>9</v>
      </c>
      <c r="G27" s="230"/>
      <c r="H27" s="231" t="s">
        <v>7</v>
      </c>
      <c r="I27" s="232"/>
      <c r="J27" s="230" t="str">
        <f>$B$5</f>
        <v>Ancienne CG</v>
      </c>
      <c r="K27" s="244" t="s">
        <v>8</v>
      </c>
      <c r="L27" s="233" t="str">
        <f>$B$8</f>
        <v>Ahuillé A.</v>
      </c>
      <c r="M27" s="22" t="s">
        <v>31</v>
      </c>
      <c r="N27" s="123">
        <f t="shared" si="0"/>
        <v>0</v>
      </c>
      <c r="O27" s="123">
        <f t="shared" si="1"/>
        <v>1</v>
      </c>
      <c r="P27" s="123">
        <f t="shared" si="2"/>
        <v>0</v>
      </c>
    </row>
    <row r="28" spans="6:16" ht="15">
      <c r="F28" s="234"/>
      <c r="G28" s="230"/>
      <c r="H28" s="231" t="s">
        <v>7</v>
      </c>
      <c r="I28" s="232"/>
      <c r="J28" s="235" t="str">
        <f>$B$7</f>
        <v>Cossé Méral US</v>
      </c>
      <c r="K28" s="244" t="s">
        <v>8</v>
      </c>
      <c r="L28" s="233" t="str">
        <f>$B$2</f>
        <v>Craon ES</v>
      </c>
      <c r="M28" s="22" t="s">
        <v>32</v>
      </c>
      <c r="N28" s="123">
        <f t="shared" si="0"/>
        <v>0</v>
      </c>
      <c r="O28" s="123">
        <f t="shared" si="1"/>
        <v>1</v>
      </c>
      <c r="P28" s="123">
        <f t="shared" si="2"/>
        <v>0</v>
      </c>
    </row>
    <row r="29" spans="6:16" ht="15">
      <c r="F29" s="236">
        <f>$E$3</f>
        <v>40971</v>
      </c>
      <c r="G29" s="235"/>
      <c r="H29" s="231" t="s">
        <v>7</v>
      </c>
      <c r="I29" s="237"/>
      <c r="J29" s="235" t="str">
        <f>$B$3</f>
        <v>Bonchamp ES</v>
      </c>
      <c r="K29" s="244" t="s">
        <v>8</v>
      </c>
      <c r="L29" s="233" t="str">
        <f>$B$4</f>
        <v>Laval Stade</v>
      </c>
      <c r="M29" s="22" t="s">
        <v>33</v>
      </c>
      <c r="N29" s="123">
        <f t="shared" si="0"/>
        <v>0</v>
      </c>
      <c r="O29" s="123">
        <f t="shared" si="1"/>
        <v>1</v>
      </c>
      <c r="P29" s="123">
        <f t="shared" si="2"/>
        <v>0</v>
      </c>
    </row>
    <row r="30" spans="6:16" ht="15">
      <c r="F30" s="238"/>
      <c r="G30" s="239"/>
      <c r="H30" s="240" t="s">
        <v>7</v>
      </c>
      <c r="I30" s="241"/>
      <c r="J30" s="242">
        <f>$B$9</f>
        <v>0</v>
      </c>
      <c r="K30" s="245" t="s">
        <v>8</v>
      </c>
      <c r="L30" s="243" t="str">
        <f>$B$6</f>
        <v>Château Gontier FC</v>
      </c>
      <c r="M30" s="22" t="s">
        <v>34</v>
      </c>
      <c r="N30" s="123">
        <f t="shared" si="0"/>
        <v>0</v>
      </c>
      <c r="O30" s="123">
        <f t="shared" si="1"/>
        <v>1</v>
      </c>
      <c r="P30" s="123">
        <f t="shared" si="2"/>
        <v>0</v>
      </c>
    </row>
    <row r="31" spans="6:16" ht="15">
      <c r="F31" s="229" t="s">
        <v>10</v>
      </c>
      <c r="G31" s="230"/>
      <c r="H31" s="231" t="s">
        <v>7</v>
      </c>
      <c r="I31" s="232"/>
      <c r="J31" s="230" t="str">
        <f>$B$2</f>
        <v>Craon ES</v>
      </c>
      <c r="K31" s="244" t="s">
        <v>8</v>
      </c>
      <c r="L31" s="233" t="str">
        <f>$B$5</f>
        <v>Ancienne CG</v>
      </c>
      <c r="M31" s="22" t="s">
        <v>35</v>
      </c>
      <c r="N31" s="123">
        <f t="shared" si="0"/>
        <v>0</v>
      </c>
      <c r="O31" s="123">
        <f t="shared" si="1"/>
        <v>1</v>
      </c>
      <c r="P31" s="123">
        <f t="shared" si="2"/>
        <v>0</v>
      </c>
    </row>
    <row r="32" spans="6:16" ht="15">
      <c r="F32" s="229"/>
      <c r="G32" s="230"/>
      <c r="H32" s="231" t="s">
        <v>7</v>
      </c>
      <c r="I32" s="232"/>
      <c r="J32" s="230" t="str">
        <f>$B$7</f>
        <v>Cossé Méral US</v>
      </c>
      <c r="K32" s="244" t="s">
        <v>8</v>
      </c>
      <c r="L32" s="233">
        <f>$B$9</f>
        <v>0</v>
      </c>
      <c r="M32" s="22" t="s">
        <v>36</v>
      </c>
      <c r="N32" s="123">
        <f t="shared" si="0"/>
        <v>0</v>
      </c>
      <c r="O32" s="123">
        <f t="shared" si="1"/>
        <v>1</v>
      </c>
      <c r="P32" s="123">
        <f t="shared" si="2"/>
        <v>0</v>
      </c>
    </row>
    <row r="33" spans="6:16" ht="15">
      <c r="F33" s="236">
        <f>$E$4</f>
        <v>40978</v>
      </c>
      <c r="G33" s="235"/>
      <c r="H33" s="231" t="s">
        <v>7</v>
      </c>
      <c r="I33" s="237"/>
      <c r="J33" s="230" t="str">
        <f>$B$6</f>
        <v>Château Gontier FC</v>
      </c>
      <c r="K33" s="244" t="s">
        <v>8</v>
      </c>
      <c r="L33" s="246" t="str">
        <f>$B$3</f>
        <v>Bonchamp ES</v>
      </c>
      <c r="M33" s="22" t="s">
        <v>37</v>
      </c>
      <c r="N33" s="123">
        <f t="shared" si="0"/>
        <v>0</v>
      </c>
      <c r="O33" s="123">
        <f t="shared" si="1"/>
        <v>1</v>
      </c>
      <c r="P33" s="123">
        <f t="shared" si="2"/>
        <v>0</v>
      </c>
    </row>
    <row r="34" spans="6:16" ht="15">
      <c r="F34" s="238"/>
      <c r="G34" s="239"/>
      <c r="H34" s="240" t="s">
        <v>7</v>
      </c>
      <c r="I34" s="241"/>
      <c r="J34" s="242" t="str">
        <f>$B$8</f>
        <v>Ahuillé A.</v>
      </c>
      <c r="K34" s="245" t="s">
        <v>8</v>
      </c>
      <c r="L34" s="243" t="str">
        <f>$B$4</f>
        <v>Laval Stade</v>
      </c>
      <c r="M34" s="22" t="s">
        <v>38</v>
      </c>
      <c r="N34" s="123">
        <f t="shared" si="0"/>
        <v>0</v>
      </c>
      <c r="O34" s="123">
        <f t="shared" si="1"/>
        <v>1</v>
      </c>
      <c r="P34" s="123">
        <f t="shared" si="2"/>
        <v>0</v>
      </c>
    </row>
    <row r="35" spans="6:16" ht="15">
      <c r="F35" s="229" t="s">
        <v>19</v>
      </c>
      <c r="G35" s="230"/>
      <c r="H35" s="231" t="s">
        <v>7</v>
      </c>
      <c r="I35" s="232"/>
      <c r="J35" s="230" t="str">
        <f>$B$5</f>
        <v>Ancienne CG</v>
      </c>
      <c r="K35" s="244" t="s">
        <v>8</v>
      </c>
      <c r="L35" s="246" t="str">
        <f>$B$6</f>
        <v>Château Gontier FC</v>
      </c>
      <c r="M35" s="22" t="s">
        <v>39</v>
      </c>
      <c r="N35" s="123">
        <f t="shared" si="0"/>
        <v>0</v>
      </c>
      <c r="O35" s="123">
        <f t="shared" si="1"/>
        <v>1</v>
      </c>
      <c r="P35" s="123">
        <f t="shared" si="2"/>
        <v>0</v>
      </c>
    </row>
    <row r="36" spans="6:16" ht="15">
      <c r="F36" s="234"/>
      <c r="G36" s="230"/>
      <c r="H36" s="231" t="s">
        <v>7</v>
      </c>
      <c r="I36" s="232"/>
      <c r="J36" s="230" t="str">
        <f>$B$4</f>
        <v>Laval Stade</v>
      </c>
      <c r="K36" s="244" t="s">
        <v>8</v>
      </c>
      <c r="L36" s="233" t="str">
        <f>$B$7</f>
        <v>Cossé Méral US</v>
      </c>
      <c r="M36" s="22" t="s">
        <v>40</v>
      </c>
      <c r="N36" s="123">
        <f t="shared" si="0"/>
        <v>0</v>
      </c>
      <c r="O36" s="123">
        <f t="shared" si="1"/>
        <v>1</v>
      </c>
      <c r="P36" s="123">
        <f t="shared" si="2"/>
        <v>0</v>
      </c>
    </row>
    <row r="37" spans="6:16" ht="15">
      <c r="F37" s="236">
        <f>$E$5</f>
        <v>40992</v>
      </c>
      <c r="G37" s="235"/>
      <c r="H37" s="231" t="s">
        <v>7</v>
      </c>
      <c r="I37" s="237"/>
      <c r="J37" s="230" t="str">
        <f>$B$3</f>
        <v>Bonchamp ES</v>
      </c>
      <c r="K37" s="244" t="s">
        <v>8</v>
      </c>
      <c r="L37" s="233" t="str">
        <f>$B$8</f>
        <v>Ahuillé A.</v>
      </c>
      <c r="M37" s="22" t="s">
        <v>41</v>
      </c>
      <c r="N37" s="123">
        <f t="shared" si="0"/>
        <v>0</v>
      </c>
      <c r="O37" s="123">
        <f t="shared" si="1"/>
        <v>1</v>
      </c>
      <c r="P37" s="123">
        <f t="shared" si="2"/>
        <v>0</v>
      </c>
    </row>
    <row r="38" spans="6:16" ht="15">
      <c r="F38" s="238"/>
      <c r="G38" s="239"/>
      <c r="H38" s="240" t="s">
        <v>7</v>
      </c>
      <c r="I38" s="241"/>
      <c r="J38" s="242">
        <f>$B$9</f>
        <v>0</v>
      </c>
      <c r="K38" s="245" t="s">
        <v>8</v>
      </c>
      <c r="L38" s="243" t="str">
        <f>$B$2</f>
        <v>Craon ES</v>
      </c>
      <c r="M38" s="22" t="s">
        <v>42</v>
      </c>
      <c r="N38" s="123">
        <f t="shared" si="0"/>
        <v>0</v>
      </c>
      <c r="O38" s="123">
        <f t="shared" si="1"/>
        <v>1</v>
      </c>
      <c r="P38" s="123">
        <f t="shared" si="2"/>
        <v>0</v>
      </c>
    </row>
    <row r="39" spans="6:16" ht="15">
      <c r="F39" s="229" t="s">
        <v>20</v>
      </c>
      <c r="G39" s="230"/>
      <c r="H39" s="231" t="s">
        <v>7</v>
      </c>
      <c r="I39" s="232"/>
      <c r="J39" s="230" t="str">
        <f>$B$2</f>
        <v>Craon ES</v>
      </c>
      <c r="K39" s="244" t="s">
        <v>8</v>
      </c>
      <c r="L39" s="233" t="str">
        <f>$B$4</f>
        <v>Laval Stade</v>
      </c>
      <c r="M39" s="22" t="s">
        <v>43</v>
      </c>
      <c r="N39" s="123">
        <f t="shared" si="0"/>
        <v>0</v>
      </c>
      <c r="O39" s="123">
        <f t="shared" si="1"/>
        <v>1</v>
      </c>
      <c r="P39" s="123">
        <f t="shared" si="2"/>
        <v>0</v>
      </c>
    </row>
    <row r="40" spans="6:16" ht="15">
      <c r="F40" s="234"/>
      <c r="G40" s="230"/>
      <c r="H40" s="231" t="s">
        <v>7</v>
      </c>
      <c r="I40" s="232"/>
      <c r="J40" s="235" t="str">
        <f>$B$7</f>
        <v>Cossé Méral US</v>
      </c>
      <c r="K40" s="244" t="s">
        <v>8</v>
      </c>
      <c r="L40" s="233" t="str">
        <f>$B$3</f>
        <v>Bonchamp ES</v>
      </c>
      <c r="M40" s="22" t="s">
        <v>44</v>
      </c>
      <c r="N40" s="123">
        <f t="shared" si="0"/>
        <v>0</v>
      </c>
      <c r="O40" s="123">
        <f t="shared" si="1"/>
        <v>1</v>
      </c>
      <c r="P40" s="123">
        <f t="shared" si="2"/>
        <v>0</v>
      </c>
    </row>
    <row r="41" spans="6:16" ht="15">
      <c r="F41" s="236">
        <f>$E$6</f>
        <v>41026</v>
      </c>
      <c r="G41" s="235"/>
      <c r="H41" s="231" t="s">
        <v>7</v>
      </c>
      <c r="I41" s="237"/>
      <c r="J41" s="230" t="str">
        <f>$B$6</f>
        <v>Château Gontier FC</v>
      </c>
      <c r="K41" s="244" t="s">
        <v>8</v>
      </c>
      <c r="L41" s="233" t="str">
        <f>$B$8</f>
        <v>Ahuillé A.</v>
      </c>
      <c r="M41" s="22" t="s">
        <v>45</v>
      </c>
      <c r="N41" s="123">
        <f t="shared" si="0"/>
        <v>0</v>
      </c>
      <c r="O41" s="123">
        <f t="shared" si="1"/>
        <v>1</v>
      </c>
      <c r="P41" s="123">
        <f t="shared" si="2"/>
        <v>0</v>
      </c>
    </row>
    <row r="42" spans="6:16" ht="15">
      <c r="F42" s="238"/>
      <c r="G42" s="239"/>
      <c r="H42" s="240" t="s">
        <v>7</v>
      </c>
      <c r="I42" s="241"/>
      <c r="J42" s="242">
        <f>$B$9</f>
        <v>0</v>
      </c>
      <c r="K42" s="245" t="s">
        <v>8</v>
      </c>
      <c r="L42" s="243" t="str">
        <f>$B$5</f>
        <v>Ancienne CG</v>
      </c>
      <c r="M42" s="22" t="s">
        <v>46</v>
      </c>
      <c r="N42" s="123">
        <f t="shared" si="0"/>
        <v>0</v>
      </c>
      <c r="O42" s="123">
        <f t="shared" si="1"/>
        <v>1</v>
      </c>
      <c r="P42" s="123">
        <f t="shared" si="2"/>
        <v>0</v>
      </c>
    </row>
    <row r="43" spans="6:16" ht="15">
      <c r="F43" s="229" t="s">
        <v>21</v>
      </c>
      <c r="G43" s="230"/>
      <c r="H43" s="231" t="s">
        <v>7</v>
      </c>
      <c r="I43" s="232"/>
      <c r="J43" s="230" t="str">
        <f>$B$3</f>
        <v>Bonchamp ES</v>
      </c>
      <c r="K43" s="244" t="s">
        <v>8</v>
      </c>
      <c r="L43" s="233">
        <f>$B$9</f>
        <v>0</v>
      </c>
      <c r="M43" s="22" t="s">
        <v>47</v>
      </c>
      <c r="N43" s="123">
        <f t="shared" si="0"/>
        <v>0</v>
      </c>
      <c r="O43" s="123">
        <f t="shared" si="1"/>
        <v>1</v>
      </c>
      <c r="P43" s="123">
        <f t="shared" si="2"/>
        <v>0</v>
      </c>
    </row>
    <row r="44" spans="6:16" ht="15">
      <c r="F44" s="234"/>
      <c r="G44" s="230"/>
      <c r="H44" s="231" t="s">
        <v>7</v>
      </c>
      <c r="I44" s="232"/>
      <c r="J44" s="235" t="str">
        <f>$B$8</f>
        <v>Ahuillé A.</v>
      </c>
      <c r="K44" s="244" t="s">
        <v>8</v>
      </c>
      <c r="L44" s="233" t="str">
        <f>$B$2</f>
        <v>Craon ES</v>
      </c>
      <c r="M44" s="22" t="s">
        <v>48</v>
      </c>
      <c r="N44" s="123">
        <f t="shared" si="0"/>
        <v>0</v>
      </c>
      <c r="O44" s="123">
        <f t="shared" si="1"/>
        <v>1</v>
      </c>
      <c r="P44" s="123">
        <f t="shared" si="2"/>
        <v>0</v>
      </c>
    </row>
    <row r="45" spans="6:16" ht="15">
      <c r="F45" s="236">
        <f>$E$7</f>
        <v>41034</v>
      </c>
      <c r="G45" s="235"/>
      <c r="H45" s="231" t="s">
        <v>7</v>
      </c>
      <c r="I45" s="237"/>
      <c r="J45" s="230" t="str">
        <f>$B$4</f>
        <v>Laval Stade</v>
      </c>
      <c r="K45" s="244" t="s">
        <v>8</v>
      </c>
      <c r="L45" s="233" t="str">
        <f>$B$6</f>
        <v>Château Gontier FC</v>
      </c>
      <c r="M45" s="22" t="s">
        <v>49</v>
      </c>
      <c r="N45" s="123">
        <f t="shared" si="0"/>
        <v>0</v>
      </c>
      <c r="O45" s="123">
        <f t="shared" si="1"/>
        <v>1</v>
      </c>
      <c r="P45" s="123">
        <f t="shared" si="2"/>
        <v>0</v>
      </c>
    </row>
    <row r="46" spans="6:16" ht="15">
      <c r="F46" s="238"/>
      <c r="G46" s="239"/>
      <c r="H46" s="240" t="s">
        <v>7</v>
      </c>
      <c r="I46" s="241"/>
      <c r="J46" s="242" t="str">
        <f>$B$5</f>
        <v>Ancienne CG</v>
      </c>
      <c r="K46" s="245" t="s">
        <v>8</v>
      </c>
      <c r="L46" s="243" t="str">
        <f>$B$7</f>
        <v>Cossé Méral US</v>
      </c>
      <c r="M46" s="22" t="s">
        <v>50</v>
      </c>
      <c r="N46" s="123">
        <f t="shared" si="0"/>
        <v>0</v>
      </c>
      <c r="O46" s="123">
        <f t="shared" si="1"/>
        <v>1</v>
      </c>
      <c r="P46" s="123">
        <f t="shared" si="2"/>
        <v>0</v>
      </c>
    </row>
    <row r="47" spans="6:16" ht="15">
      <c r="F47" s="229" t="s">
        <v>23</v>
      </c>
      <c r="G47" s="230"/>
      <c r="H47" s="231" t="s">
        <v>7</v>
      </c>
      <c r="I47" s="232"/>
      <c r="J47" s="230" t="str">
        <f>$B$2</f>
        <v>Craon ES</v>
      </c>
      <c r="K47" s="244" t="s">
        <v>8</v>
      </c>
      <c r="L47" s="233" t="str">
        <f>$B$6</f>
        <v>Château Gontier FC</v>
      </c>
      <c r="M47" s="22" t="s">
        <v>51</v>
      </c>
      <c r="N47" s="123">
        <f t="shared" si="0"/>
        <v>0</v>
      </c>
      <c r="O47" s="123">
        <f t="shared" si="1"/>
        <v>1</v>
      </c>
      <c r="P47" s="123">
        <f t="shared" si="2"/>
        <v>0</v>
      </c>
    </row>
    <row r="48" spans="6:16" ht="15">
      <c r="F48" s="234"/>
      <c r="G48" s="230"/>
      <c r="H48" s="231" t="s">
        <v>7</v>
      </c>
      <c r="I48" s="232"/>
      <c r="J48" s="235" t="str">
        <f>$B$7</f>
        <v>Cossé Méral US</v>
      </c>
      <c r="K48" s="244" t="s">
        <v>8</v>
      </c>
      <c r="L48" s="233" t="str">
        <f>$B$8</f>
        <v>Ahuillé A.</v>
      </c>
      <c r="M48" s="22" t="s">
        <v>52</v>
      </c>
      <c r="N48" s="123">
        <f t="shared" si="0"/>
        <v>0</v>
      </c>
      <c r="O48" s="123">
        <f t="shared" si="1"/>
        <v>1</v>
      </c>
      <c r="P48" s="123">
        <f t="shared" si="2"/>
        <v>0</v>
      </c>
    </row>
    <row r="49" spans="6:16" ht="15">
      <c r="F49" s="236">
        <f>$E$8</f>
        <v>41055</v>
      </c>
      <c r="G49" s="235"/>
      <c r="H49" s="231" t="s">
        <v>7</v>
      </c>
      <c r="I49" s="237"/>
      <c r="J49" s="230" t="str">
        <f>$B$5</f>
        <v>Ancienne CG</v>
      </c>
      <c r="K49" s="244" t="s">
        <v>8</v>
      </c>
      <c r="L49" s="233" t="str">
        <f>$B$3</f>
        <v>Bonchamp ES</v>
      </c>
      <c r="M49" s="22" t="s">
        <v>53</v>
      </c>
      <c r="N49" s="123">
        <f t="shared" si="0"/>
        <v>0</v>
      </c>
      <c r="O49" s="123">
        <f t="shared" si="1"/>
        <v>1</v>
      </c>
      <c r="P49" s="123">
        <f t="shared" si="2"/>
        <v>0</v>
      </c>
    </row>
    <row r="50" spans="6:16" ht="15.75" thickBot="1">
      <c r="F50" s="247"/>
      <c r="G50" s="248"/>
      <c r="H50" s="249" t="s">
        <v>7</v>
      </c>
      <c r="I50" s="250"/>
      <c r="J50" s="251">
        <f>$B$9</f>
        <v>0</v>
      </c>
      <c r="K50" s="252" t="s">
        <v>8</v>
      </c>
      <c r="L50" s="253" t="str">
        <f>$B$4</f>
        <v>Laval Stade</v>
      </c>
      <c r="M50" s="22" t="s">
        <v>54</v>
      </c>
      <c r="N50" s="123">
        <f t="shared" si="0"/>
        <v>0</v>
      </c>
      <c r="O50" s="123">
        <f t="shared" si="1"/>
        <v>1</v>
      </c>
      <c r="P50" s="123">
        <f t="shared" si="2"/>
        <v>0</v>
      </c>
    </row>
    <row r="51" spans="6:21" ht="3" customHeight="1" thickTop="1">
      <c r="F51" s="39"/>
      <c r="G51" s="39"/>
      <c r="H51" s="127"/>
      <c r="I51" s="128"/>
      <c r="J51" s="73"/>
      <c r="K51" s="127"/>
      <c r="L51" s="40"/>
      <c r="N51" s="123">
        <f t="shared" si="0"/>
        <v>0</v>
      </c>
      <c r="O51" s="123">
        <f t="shared" si="1"/>
        <v>1</v>
      </c>
      <c r="P51" s="123">
        <f t="shared" si="2"/>
        <v>0</v>
      </c>
      <c r="R51" s="129"/>
      <c r="U51" s="130"/>
    </row>
    <row r="52" spans="6:26" ht="18">
      <c r="F52" s="19"/>
      <c r="G52" s="95"/>
      <c r="H52" s="19"/>
      <c r="I52" s="95"/>
      <c r="J52" s="21"/>
      <c r="K52" s="21"/>
      <c r="L52" s="21"/>
      <c r="M52" s="85"/>
      <c r="N52" s="164"/>
      <c r="O52" s="164"/>
      <c r="P52" s="164"/>
      <c r="Q52" s="298" t="s">
        <v>87</v>
      </c>
      <c r="R52" s="298"/>
      <c r="S52" s="298"/>
      <c r="T52" s="298"/>
      <c r="U52" s="298"/>
      <c r="V52" s="298"/>
      <c r="W52" s="298"/>
      <c r="X52" s="298"/>
      <c r="Y52" s="298"/>
      <c r="Z52" s="298"/>
    </row>
    <row r="53" spans="6:21" ht="19.5" thickBot="1">
      <c r="F53" s="39"/>
      <c r="G53" s="39"/>
      <c r="H53" s="127"/>
      <c r="I53" s="39"/>
      <c r="J53" s="40"/>
      <c r="K53" s="127"/>
      <c r="L53" s="40"/>
      <c r="M53" s="1"/>
      <c r="U53" s="130"/>
    </row>
    <row r="54" spans="17:26" ht="16.5" thickTop="1">
      <c r="Q54" s="41" t="s">
        <v>11</v>
      </c>
      <c r="R54" s="42" t="s">
        <v>12</v>
      </c>
      <c r="S54" s="42" t="s">
        <v>13</v>
      </c>
      <c r="T54" s="42" t="s">
        <v>14</v>
      </c>
      <c r="U54" s="42" t="s">
        <v>3</v>
      </c>
      <c r="V54" s="42" t="s">
        <v>4</v>
      </c>
      <c r="W54" s="42" t="s">
        <v>5</v>
      </c>
      <c r="X54" s="42" t="s">
        <v>15</v>
      </c>
      <c r="Y54" s="42" t="s">
        <v>16</v>
      </c>
      <c r="Z54" s="43" t="s">
        <v>17</v>
      </c>
    </row>
    <row r="55" spans="17:26" ht="15">
      <c r="Q55" s="44">
        <v>1</v>
      </c>
      <c r="R55" s="45" t="str">
        <f>$B$8</f>
        <v>Ahuillé A.</v>
      </c>
      <c r="S55" s="46">
        <f aca="true" t="shared" si="3" ref="S55:S62">SUM(U55*4)+(V55*2)+W55</f>
        <v>14</v>
      </c>
      <c r="T55" s="46">
        <f aca="true" t="shared" si="4" ref="T55:T62">SUM(U55+W55+V55)</f>
        <v>7</v>
      </c>
      <c r="U55" s="46">
        <f>$N$26+$P$27+$N$34+$P$37+$P$41+$N$44+$P$48</f>
        <v>0</v>
      </c>
      <c r="V55" s="46">
        <f>$O$26+$O$27+$O$34+$O$37+$O$41+$O$44+$O$48</f>
        <v>7</v>
      </c>
      <c r="W55" s="46">
        <f>$P$26+$N$27+$P$34+$N$37+$N$41+$P$44+$N$48</f>
        <v>0</v>
      </c>
      <c r="X55" s="46">
        <f>$G$26+$I$27+$G$34+$I$37+$I$41+$G$44+$I$48</f>
        <v>0</v>
      </c>
      <c r="Y55" s="46">
        <f>$I$26+$G$27+$I$34+$G$37+$G$41+$I$44+$G$48</f>
        <v>0</v>
      </c>
      <c r="Z55" s="47">
        <f aca="true" t="shared" si="5" ref="Z55:Z62">SUM(X55-Y55)</f>
        <v>0</v>
      </c>
    </row>
    <row r="56" spans="17:26" ht="15">
      <c r="Q56" s="48">
        <v>2</v>
      </c>
      <c r="R56" s="45" t="str">
        <f>$B$2</f>
        <v>Craon ES</v>
      </c>
      <c r="S56" s="46">
        <f t="shared" si="3"/>
        <v>14</v>
      </c>
      <c r="T56" s="46">
        <f t="shared" si="4"/>
        <v>7</v>
      </c>
      <c r="U56" s="46">
        <f>$N$23+$P$28+$N$31+$P$38+$N$39+$P$44+$N$47</f>
        <v>0</v>
      </c>
      <c r="V56" s="46">
        <f>$O$24+$O$29+$O$32+$O$39+$O$40+$O$45+$O$48</f>
        <v>7</v>
      </c>
      <c r="W56" s="46">
        <f>$P$23+$N$28+$P$31+$N$38+$P$39+$N$44+$P$47</f>
        <v>0</v>
      </c>
      <c r="X56" s="46">
        <f>$G$23+$I$28+$G$31+$I$38+$G$39+$I$44+$G$47</f>
        <v>0</v>
      </c>
      <c r="Y56" s="46">
        <f>$I$23+$G$28+$I$31+$G$38+$I$39+$G$44+$I$47</f>
        <v>0</v>
      </c>
      <c r="Z56" s="47">
        <f t="shared" si="5"/>
        <v>0</v>
      </c>
    </row>
    <row r="57" spans="17:26" ht="15">
      <c r="Q57" s="48">
        <v>3</v>
      </c>
      <c r="R57" s="45" t="str">
        <f>$B$7</f>
        <v>Cossé Méral US</v>
      </c>
      <c r="S57" s="46">
        <f t="shared" si="3"/>
        <v>14</v>
      </c>
      <c r="T57" s="46">
        <f t="shared" si="4"/>
        <v>7</v>
      </c>
      <c r="U57" s="46">
        <f>$P$25+$N$28+$N$32+$P$36+$N$40+$P$46+$N$48</f>
        <v>0</v>
      </c>
      <c r="V57" s="46">
        <f>$O$25+$O$28+$O$32+$O$36+$O$40+$O$46+$O$48</f>
        <v>7</v>
      </c>
      <c r="W57" s="46">
        <f>$N$25+$P$28+$P$32+$N$36+$P$40+$N$46+$P$48</f>
        <v>0</v>
      </c>
      <c r="X57" s="46">
        <f>$I$25+$G$28+$G$32+$I$36+$G$40+$I$46+$G$48</f>
        <v>0</v>
      </c>
      <c r="Y57" s="46">
        <f>$G$25+$I$28+$I$32+$G$36+$I$40+$G$46+$I$48</f>
        <v>0</v>
      </c>
      <c r="Z57" s="47">
        <f t="shared" si="5"/>
        <v>0</v>
      </c>
    </row>
    <row r="58" spans="17:26" ht="15">
      <c r="Q58" s="44">
        <v>4</v>
      </c>
      <c r="R58" s="45" t="str">
        <f>$B$5</f>
        <v>Ancienne CG</v>
      </c>
      <c r="S58" s="46">
        <f t="shared" si="3"/>
        <v>14</v>
      </c>
      <c r="T58" s="46">
        <f t="shared" si="4"/>
        <v>7</v>
      </c>
      <c r="U58" s="46">
        <f>$P$24+$N$27+$P$31+$N$35+$P$42+$N$46+$N$49</f>
        <v>0</v>
      </c>
      <c r="V58" s="46">
        <f>$O$24+$O$27+$O$31+$O$35+$O$42+$O$46+$O$49</f>
        <v>7</v>
      </c>
      <c r="W58" s="46">
        <f>$N$24+$P$27+$N$31+$P$35+$N$42+$P$46+$P$49</f>
        <v>0</v>
      </c>
      <c r="X58" s="46">
        <f>$I$24+$G$27+$I$31+$G$35+$I$42+$G$46+$G$49</f>
        <v>0</v>
      </c>
      <c r="Y58" s="46">
        <f>$G$24+$I$27+$G$31+$I$35+$G$42+$I$46+$I$49</f>
        <v>0</v>
      </c>
      <c r="Z58" s="47">
        <f t="shared" si="5"/>
        <v>0</v>
      </c>
    </row>
    <row r="59" spans="17:26" ht="15">
      <c r="Q59" s="48">
        <v>5</v>
      </c>
      <c r="R59" s="45">
        <f>$B$9</f>
        <v>0</v>
      </c>
      <c r="S59" s="46">
        <f t="shared" si="3"/>
        <v>14</v>
      </c>
      <c r="T59" s="46">
        <f t="shared" si="4"/>
        <v>7</v>
      </c>
      <c r="U59" s="46">
        <f>$P$26+$N$30+$P$32+$N$38+$N$42+$P$43+$N$50</f>
        <v>0</v>
      </c>
      <c r="V59" s="46">
        <f>$O$26+$O$30+$O$32+$O$38+$O$42+$O$43+$O$50</f>
        <v>7</v>
      </c>
      <c r="W59" s="46">
        <f>$N$26+$P$30+$N$32+$P$38+$P$42+$N$43+$P$50</f>
        <v>0</v>
      </c>
      <c r="X59" s="46">
        <f>$I$26+$G$30+$I$32+$G$38+$G$42+$I$43+$G$50</f>
        <v>0</v>
      </c>
      <c r="Y59" s="46">
        <f>$G$26+$I$30+$G$32+$I$38+$I$42+$G$43+$I$50</f>
        <v>0</v>
      </c>
      <c r="Z59" s="47">
        <f t="shared" si="5"/>
        <v>0</v>
      </c>
    </row>
    <row r="60" spans="17:26" ht="15">
      <c r="Q60" s="44">
        <v>6</v>
      </c>
      <c r="R60" s="45" t="str">
        <f>$B$3</f>
        <v>Bonchamp ES</v>
      </c>
      <c r="S60" s="46">
        <f t="shared" si="3"/>
        <v>14</v>
      </c>
      <c r="T60" s="46">
        <f t="shared" si="4"/>
        <v>7</v>
      </c>
      <c r="U60" s="46">
        <f>$P$23+$N$29+$P$33+$N$37+$P$40+$N$43+$P$49</f>
        <v>0</v>
      </c>
      <c r="V60" s="46">
        <f>$O$23+$O$29+$O$33+$O$37+$O$40+$O$43+$O$49</f>
        <v>7</v>
      </c>
      <c r="W60" s="46">
        <f>$N$23+$P$29+$N$33+$P$37+$N$40+$P$43+$N$49</f>
        <v>0</v>
      </c>
      <c r="X60" s="46">
        <f>$I$23+$G$29+$I$33+$G$37+$I$40+$G$43+$I$49</f>
        <v>0</v>
      </c>
      <c r="Y60" s="46">
        <f>$G$23+$I$29+$G$33+$I$37+$G$40+$I$43+$G$49</f>
        <v>0</v>
      </c>
      <c r="Z60" s="47">
        <f t="shared" si="5"/>
        <v>0</v>
      </c>
    </row>
    <row r="61" spans="17:26" ht="15">
      <c r="Q61" s="44">
        <v>7</v>
      </c>
      <c r="R61" s="45" t="str">
        <f>$B$4</f>
        <v>Laval Stade</v>
      </c>
      <c r="S61" s="46">
        <f t="shared" si="3"/>
        <v>14</v>
      </c>
      <c r="T61" s="46">
        <f t="shared" si="4"/>
        <v>7</v>
      </c>
      <c r="U61" s="46">
        <f>$N$24+$P$29+$P$34+$N$36+$P$39+$N$45+$P$50</f>
        <v>0</v>
      </c>
      <c r="V61" s="46">
        <f>$O$24+$O$29+$O$34+$O$36+$O$39+$O$45+$O$50</f>
        <v>7</v>
      </c>
      <c r="W61" s="46">
        <f>$P$24+$N$29+$N$34+$P$36+$N$39+$P$45+$N$50</f>
        <v>0</v>
      </c>
      <c r="X61" s="46">
        <f>$G$24+$I$29+$I$34+$G$36+$I$39+$G$45+$I$50</f>
        <v>0</v>
      </c>
      <c r="Y61" s="46">
        <f>$I$24+$G$29+$G$34+$I$36+$G$39+$I$45+$G$50</f>
        <v>0</v>
      </c>
      <c r="Z61" s="47">
        <f t="shared" si="5"/>
        <v>0</v>
      </c>
    </row>
    <row r="62" spans="17:26" ht="15.75" thickBot="1">
      <c r="Q62" s="44">
        <v>8</v>
      </c>
      <c r="R62" s="45" t="str">
        <f>$B$6</f>
        <v>Château Gontier FC</v>
      </c>
      <c r="S62" s="46">
        <f t="shared" si="3"/>
        <v>14</v>
      </c>
      <c r="T62" s="46">
        <f t="shared" si="4"/>
        <v>7</v>
      </c>
      <c r="U62" s="46">
        <f>$N$25+$P$30+$N$33+$P$35+$N$41+$P$45+$P$47</f>
        <v>0</v>
      </c>
      <c r="V62" s="46">
        <f>$O$25+$O$30+$O$33+$O$35+$O$41+$O$45+$O$47</f>
        <v>7</v>
      </c>
      <c r="W62" s="46">
        <f>$P$25+$N$30+$P$33+$N$35+$P$41+$N$45+$N$47</f>
        <v>0</v>
      </c>
      <c r="X62" s="46">
        <f>$G$25+$I$30+$G$33+$I$35+$G$41+$I$45+$I$47</f>
        <v>0</v>
      </c>
      <c r="Y62" s="46">
        <f>$I$25+$G$30+$I$33+$G$35+$I$41+$G$45+$G$47</f>
        <v>0</v>
      </c>
      <c r="Z62" s="47">
        <f t="shared" si="5"/>
        <v>0</v>
      </c>
    </row>
    <row r="63" spans="17:26" ht="3.75" customHeight="1" thickTop="1"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2.75">
      <c r="Z64" s="1">
        <f>SUM(Z55:Z62)</f>
        <v>0</v>
      </c>
    </row>
  </sheetData>
  <sheetProtection/>
  <mergeCells count="7">
    <mergeCell ref="Q52:Z52"/>
    <mergeCell ref="F16:L16"/>
    <mergeCell ref="F17:L17"/>
    <mergeCell ref="A1:B1"/>
    <mergeCell ref="D1:E1"/>
    <mergeCell ref="F12:L12"/>
    <mergeCell ref="F14:L14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7"/>
  <sheetViews>
    <sheetView zoomScalePageLayoutView="0" workbookViewId="0" topLeftCell="A1">
      <selection activeCell="J20" sqref="J20"/>
    </sheetView>
  </sheetViews>
  <sheetFormatPr defaultColWidth="12.00390625" defaultRowHeight="12.75"/>
  <cols>
    <col min="1" max="1" width="3.625" style="1" customWidth="1"/>
    <col min="2" max="2" width="17.625" style="1" customWidth="1"/>
    <col min="3" max="3" width="1.625" style="1" customWidth="1"/>
    <col min="4" max="4" width="11.625" style="1" customWidth="1"/>
    <col min="5" max="5" width="7.125" style="1" customWidth="1"/>
    <col min="6" max="6" width="1.625" style="1" customWidth="1"/>
    <col min="7" max="7" width="11.625" style="1" customWidth="1"/>
    <col min="8" max="8" width="7.125" style="1" customWidth="1"/>
    <col min="9" max="9" width="12.625" style="1" customWidth="1"/>
    <col min="10" max="10" width="3.625" style="1" customWidth="1"/>
    <col min="11" max="11" width="1.625" style="1" customWidth="1"/>
    <col min="12" max="12" width="3.625" style="1" customWidth="1"/>
    <col min="13" max="13" width="20.625" style="1" customWidth="1"/>
    <col min="14" max="14" width="1.4921875" style="1" customWidth="1"/>
    <col min="15" max="15" width="20.625" style="1" customWidth="1"/>
    <col min="16" max="16" width="3.625" style="1" customWidth="1"/>
    <col min="17" max="17" width="1.75390625" style="1" customWidth="1"/>
    <col min="18" max="18" width="3.625" style="1" customWidth="1"/>
    <col min="19" max="19" width="12.625" style="1" customWidth="1"/>
    <col min="20" max="20" width="3.625" style="2" customWidth="1"/>
    <col min="21" max="26" width="3.625" style="1" customWidth="1"/>
    <col min="27" max="27" width="5.625" style="1" customWidth="1"/>
    <col min="28" max="28" width="30.625" style="1" customWidth="1"/>
    <col min="29" max="36" width="5.625" style="1" customWidth="1"/>
    <col min="37" max="37" width="12.00390625" style="1" customWidth="1"/>
    <col min="38" max="38" width="3.25390625" style="1" customWidth="1"/>
    <col min="39" max="39" width="19.375" style="1" customWidth="1"/>
    <col min="40" max="46" width="3.25390625" style="1" customWidth="1"/>
    <col min="47" max="16384" width="12.00390625" style="1" customWidth="1"/>
  </cols>
  <sheetData>
    <row r="1" spans="1:8" ht="12.75">
      <c r="A1" s="366" t="s">
        <v>12</v>
      </c>
      <c r="B1" s="367"/>
      <c r="D1" s="368" t="s">
        <v>97</v>
      </c>
      <c r="E1" s="369"/>
      <c r="F1" s="116"/>
      <c r="G1" s="368" t="s">
        <v>98</v>
      </c>
      <c r="H1" s="369"/>
    </row>
    <row r="2" spans="1:8" ht="12.75">
      <c r="A2" s="53">
        <v>1</v>
      </c>
      <c r="B2" s="51" t="s">
        <v>151</v>
      </c>
      <c r="C2" s="39"/>
      <c r="D2" s="58" t="s">
        <v>99</v>
      </c>
      <c r="E2" s="55">
        <v>41671</v>
      </c>
      <c r="F2" s="116"/>
      <c r="G2" s="60" t="s">
        <v>106</v>
      </c>
      <c r="H2" s="55">
        <v>41776</v>
      </c>
    </row>
    <row r="3" spans="1:8" ht="12.75">
      <c r="A3" s="53">
        <v>2</v>
      </c>
      <c r="B3" s="51" t="s">
        <v>152</v>
      </c>
      <c r="C3" s="39"/>
      <c r="D3" s="58" t="s">
        <v>100</v>
      </c>
      <c r="E3" s="55">
        <v>41678</v>
      </c>
      <c r="F3" s="116"/>
      <c r="G3" s="60" t="s">
        <v>107</v>
      </c>
      <c r="H3" s="55">
        <v>41790</v>
      </c>
    </row>
    <row r="4" spans="1:8" ht="12.75">
      <c r="A4" s="53">
        <v>3</v>
      </c>
      <c r="B4" s="51" t="s">
        <v>154</v>
      </c>
      <c r="C4" s="39"/>
      <c r="D4" s="58" t="s">
        <v>101</v>
      </c>
      <c r="E4" s="55">
        <v>41685</v>
      </c>
      <c r="F4" s="116"/>
      <c r="G4" s="60" t="s">
        <v>108</v>
      </c>
      <c r="H4" s="55"/>
    </row>
    <row r="5" spans="1:8" ht="12.75">
      <c r="A5" s="53">
        <v>4</v>
      </c>
      <c r="B5" s="51" t="s">
        <v>153</v>
      </c>
      <c r="C5" s="39"/>
      <c r="D5" s="58" t="s">
        <v>102</v>
      </c>
      <c r="E5" s="55">
        <v>41692</v>
      </c>
      <c r="F5" s="116"/>
      <c r="G5" s="60" t="s">
        <v>109</v>
      </c>
      <c r="H5" s="55"/>
    </row>
    <row r="6" spans="1:8" ht="12.75">
      <c r="A6" s="53">
        <v>5</v>
      </c>
      <c r="B6" s="51" t="s">
        <v>148</v>
      </c>
      <c r="C6" s="39"/>
      <c r="D6" s="58" t="s">
        <v>103</v>
      </c>
      <c r="E6" s="55">
        <v>41713</v>
      </c>
      <c r="F6" s="116"/>
      <c r="G6" s="60" t="s">
        <v>110</v>
      </c>
      <c r="H6" s="55"/>
    </row>
    <row r="7" spans="1:8" ht="12.75">
      <c r="A7" s="53">
        <v>6</v>
      </c>
      <c r="B7" s="51" t="s">
        <v>155</v>
      </c>
      <c r="C7" s="39"/>
      <c r="D7" s="58" t="s">
        <v>104</v>
      </c>
      <c r="E7" s="55">
        <v>41734</v>
      </c>
      <c r="G7" s="60" t="s">
        <v>111</v>
      </c>
      <c r="H7" s="55"/>
    </row>
    <row r="8" spans="1:8" ht="13.5" thickBot="1">
      <c r="A8" s="53">
        <v>7</v>
      </c>
      <c r="B8" s="51" t="s">
        <v>158</v>
      </c>
      <c r="C8" s="39"/>
      <c r="D8" s="59" t="s">
        <v>105</v>
      </c>
      <c r="E8" s="115">
        <v>41748</v>
      </c>
      <c r="F8" s="116"/>
      <c r="G8" s="61" t="s">
        <v>112</v>
      </c>
      <c r="H8" s="115"/>
    </row>
    <row r="9" spans="1:8" ht="13.5" thickBot="1">
      <c r="A9" s="54">
        <v>8</v>
      </c>
      <c r="B9" s="294" t="s">
        <v>156</v>
      </c>
      <c r="C9" s="39"/>
      <c r="D9" s="4"/>
      <c r="E9" s="116"/>
      <c r="F9" s="116"/>
      <c r="G9" s="4"/>
      <c r="H9" s="116"/>
    </row>
    <row r="10" spans="4:19" ht="23.25">
      <c r="D10" s="4"/>
      <c r="E10" s="4"/>
      <c r="F10" s="4"/>
      <c r="G10" s="4"/>
      <c r="H10" s="4"/>
      <c r="I10" s="74" t="s">
        <v>83</v>
      </c>
      <c r="J10" s="74"/>
      <c r="K10" s="74"/>
      <c r="L10" s="74"/>
      <c r="M10" s="74"/>
      <c r="N10" s="74"/>
      <c r="P10" s="75"/>
      <c r="Q10" s="75"/>
      <c r="R10" s="75"/>
      <c r="S10" s="75" t="s">
        <v>84</v>
      </c>
    </row>
    <row r="11" spans="5:19" ht="12.75">
      <c r="E11" s="4"/>
      <c r="F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4:19" ht="23.25">
      <c r="D12" s="4"/>
      <c r="E12" s="4"/>
      <c r="F12" s="4"/>
      <c r="G12" s="4"/>
      <c r="H12" s="4"/>
      <c r="I12" s="387" t="s">
        <v>150</v>
      </c>
      <c r="J12" s="387"/>
      <c r="K12" s="387"/>
      <c r="L12" s="387"/>
      <c r="M12" s="387"/>
      <c r="N12" s="387"/>
      <c r="O12" s="387"/>
      <c r="P12" s="387"/>
      <c r="Q12" s="387"/>
      <c r="R12" s="387"/>
      <c r="S12" s="387"/>
    </row>
    <row r="13" spans="4:8" ht="12.75">
      <c r="D13" s="4"/>
      <c r="E13" s="4"/>
      <c r="F13" s="4"/>
      <c r="G13" s="4"/>
      <c r="H13" s="4"/>
    </row>
    <row r="14" spans="4:19" ht="23.25">
      <c r="D14" s="4"/>
      <c r="E14" s="4"/>
      <c r="F14" s="4"/>
      <c r="G14" s="4"/>
      <c r="H14" s="4"/>
      <c r="I14" s="386" t="s">
        <v>157</v>
      </c>
      <c r="J14" s="386"/>
      <c r="K14" s="386"/>
      <c r="L14" s="386"/>
      <c r="M14" s="386"/>
      <c r="N14" s="386"/>
      <c r="O14" s="386"/>
      <c r="P14" s="386"/>
      <c r="Q14" s="386"/>
      <c r="R14" s="386"/>
      <c r="S14" s="386"/>
    </row>
    <row r="15" spans="4:8" ht="12.75">
      <c r="D15" s="4"/>
      <c r="E15" s="4"/>
      <c r="F15" s="4"/>
      <c r="G15" s="4"/>
      <c r="H15" s="4"/>
    </row>
    <row r="16" spans="4:19" ht="20.25">
      <c r="D16" s="4"/>
      <c r="E16" s="4"/>
      <c r="F16" s="4"/>
      <c r="G16" s="4"/>
      <c r="H16" s="4"/>
      <c r="I16" s="385" t="s">
        <v>147</v>
      </c>
      <c r="J16" s="385"/>
      <c r="K16" s="385"/>
      <c r="L16" s="385"/>
      <c r="M16" s="385"/>
      <c r="N16" s="385"/>
      <c r="O16" s="385"/>
      <c r="P16" s="385"/>
      <c r="Q16" s="385"/>
      <c r="R16" s="385"/>
      <c r="S16" s="385"/>
    </row>
    <row r="17" spans="4:19" ht="20.25">
      <c r="D17" s="3"/>
      <c r="E17" s="5"/>
      <c r="F17" s="5"/>
      <c r="G17" s="5"/>
      <c r="H17" s="5"/>
      <c r="I17" s="382" t="s">
        <v>136</v>
      </c>
      <c r="J17" s="382"/>
      <c r="K17" s="382"/>
      <c r="L17" s="382"/>
      <c r="M17" s="382"/>
      <c r="N17" s="382"/>
      <c r="O17" s="382"/>
      <c r="P17" s="382"/>
      <c r="Q17" s="382"/>
      <c r="R17" s="382"/>
      <c r="S17" s="382"/>
    </row>
    <row r="18" spans="4:26" ht="12.75">
      <c r="D18" s="3"/>
      <c r="E18" s="5"/>
      <c r="F18" s="5"/>
      <c r="G18" s="5"/>
      <c r="H18" s="5"/>
      <c r="U18" s="80"/>
      <c r="V18" s="80"/>
      <c r="W18" s="80"/>
      <c r="X18" s="81"/>
      <c r="Y18" s="81"/>
      <c r="Z18" s="81"/>
    </row>
    <row r="19" spans="4:26" ht="12.75">
      <c r="D19" s="3"/>
      <c r="E19" s="5"/>
      <c r="F19" s="5"/>
      <c r="G19" s="5"/>
      <c r="H19" s="5"/>
      <c r="U19" s="80"/>
      <c r="V19" s="80"/>
      <c r="W19" s="80"/>
      <c r="X19" s="80"/>
      <c r="Y19" s="80"/>
      <c r="Z19" s="80"/>
    </row>
    <row r="20" spans="4:26" ht="12.75">
      <c r="D20" s="3"/>
      <c r="E20" s="5"/>
      <c r="F20" s="5"/>
      <c r="G20" s="5"/>
      <c r="H20" s="5"/>
      <c r="J20" s="1" t="s">
        <v>149</v>
      </c>
      <c r="U20" s="363" t="s">
        <v>0</v>
      </c>
      <c r="V20" s="364"/>
      <c r="W20" s="365"/>
      <c r="X20" s="363" t="s">
        <v>18</v>
      </c>
      <c r="Y20" s="364"/>
      <c r="Z20" s="365"/>
    </row>
    <row r="21" spans="4:26" ht="13.5" thickBot="1">
      <c r="D21" s="3"/>
      <c r="E21" s="5"/>
      <c r="F21" s="5"/>
      <c r="G21" s="5"/>
      <c r="H21" s="5"/>
      <c r="I21" s="9"/>
      <c r="J21" s="10"/>
      <c r="K21" s="9"/>
      <c r="L21" s="10"/>
      <c r="M21" s="9"/>
      <c r="N21" s="9"/>
      <c r="O21" s="9"/>
      <c r="P21" s="9"/>
      <c r="Q21" s="9"/>
      <c r="R21" s="9"/>
      <c r="S21" s="9"/>
      <c r="U21" s="123" t="s">
        <v>3</v>
      </c>
      <c r="V21" s="123" t="s">
        <v>4</v>
      </c>
      <c r="W21" s="123" t="s">
        <v>5</v>
      </c>
      <c r="X21" s="123" t="s">
        <v>3</v>
      </c>
      <c r="Y21" s="123" t="s">
        <v>4</v>
      </c>
      <c r="Z21" s="123" t="s">
        <v>5</v>
      </c>
    </row>
    <row r="22" spans="9:26" ht="16.5" thickTop="1">
      <c r="I22" s="12" t="s">
        <v>22</v>
      </c>
      <c r="J22" s="13"/>
      <c r="K22" s="14" t="s">
        <v>1</v>
      </c>
      <c r="L22" s="15"/>
      <c r="M22" s="13"/>
      <c r="N22" s="14" t="s">
        <v>2</v>
      </c>
      <c r="O22" s="82"/>
      <c r="P22" s="83"/>
      <c r="Q22" s="42" t="s">
        <v>1</v>
      </c>
      <c r="R22" s="42"/>
      <c r="S22" s="84" t="s">
        <v>22</v>
      </c>
      <c r="T22" s="16"/>
      <c r="U22" s="123">
        <f>IF($J22&gt;$L22,1,0)</f>
        <v>0</v>
      </c>
      <c r="V22" s="123">
        <f>IF($J22=$L22,1,0)</f>
        <v>1</v>
      </c>
      <c r="W22" s="123">
        <f>IF($J22&lt;$L22,1,0)</f>
        <v>0</v>
      </c>
      <c r="X22" s="123">
        <f>IF($P22&gt;$R22,1,0)</f>
        <v>0</v>
      </c>
      <c r="Y22" s="123">
        <f>IF($P22=$R22,1,0)</f>
        <v>1</v>
      </c>
      <c r="Z22" s="123">
        <f>IF($P22&lt;$R22,1,0)</f>
        <v>0</v>
      </c>
    </row>
    <row r="23" spans="9:26" ht="15">
      <c r="I23" s="17" t="s">
        <v>6</v>
      </c>
      <c r="J23" s="18"/>
      <c r="K23" s="19" t="s">
        <v>7</v>
      </c>
      <c r="L23" s="20"/>
      <c r="M23" s="18" t="str">
        <f>$B$2</f>
        <v>Quelaines ES</v>
      </c>
      <c r="N23" s="19" t="s">
        <v>8</v>
      </c>
      <c r="O23" s="21" t="str">
        <f>$B$3</f>
        <v>Louverné SP</v>
      </c>
      <c r="P23" s="86"/>
      <c r="Q23" s="87" t="s">
        <v>7</v>
      </c>
      <c r="R23" s="88"/>
      <c r="S23" s="89" t="s">
        <v>24</v>
      </c>
      <c r="T23" s="22" t="s">
        <v>27</v>
      </c>
      <c r="U23" s="123">
        <f aca="true" t="shared" si="0" ref="U23:U50">IF($J23&gt;$L23,1,0)</f>
        <v>0</v>
      </c>
      <c r="V23" s="123">
        <f aca="true" t="shared" si="1" ref="V23:V50">IF($J23=$L23,1,0)</f>
        <v>1</v>
      </c>
      <c r="W23" s="123">
        <f aca="true" t="shared" si="2" ref="W23:W50">IF($J23&lt;$L23,1,0)</f>
        <v>0</v>
      </c>
      <c r="X23" s="123">
        <f aca="true" t="shared" si="3" ref="X23:X50">IF($P23&gt;$R23,1,0)</f>
        <v>0</v>
      </c>
      <c r="Y23" s="123">
        <f aca="true" t="shared" si="4" ref="Y23:Y50">IF($P23=$R23,1,0)</f>
        <v>1</v>
      </c>
      <c r="Z23" s="123">
        <f aca="true" t="shared" si="5" ref="Z23:Z50">IF($P23&lt;$R23,1,0)</f>
        <v>0</v>
      </c>
    </row>
    <row r="24" spans="9:26" ht="15">
      <c r="I24" s="23"/>
      <c r="J24" s="18"/>
      <c r="K24" s="19" t="s">
        <v>7</v>
      </c>
      <c r="L24" s="20"/>
      <c r="M24" s="24" t="str">
        <f>$B$4</f>
        <v>Entrammes US</v>
      </c>
      <c r="N24" s="19" t="s">
        <v>8</v>
      </c>
      <c r="O24" s="21" t="str">
        <f>$B$5</f>
        <v>Château-G FC</v>
      </c>
      <c r="P24" s="18"/>
      <c r="Q24" s="19" t="s">
        <v>7</v>
      </c>
      <c r="R24" s="90"/>
      <c r="S24" s="91"/>
      <c r="T24" s="22" t="s">
        <v>28</v>
      </c>
      <c r="U24" s="123">
        <f t="shared" si="0"/>
        <v>0</v>
      </c>
      <c r="V24" s="123">
        <f t="shared" si="1"/>
        <v>1</v>
      </c>
      <c r="W24" s="123">
        <f t="shared" si="2"/>
        <v>0</v>
      </c>
      <c r="X24" s="123">
        <f t="shared" si="3"/>
        <v>0</v>
      </c>
      <c r="Y24" s="123">
        <f t="shared" si="4"/>
        <v>1</v>
      </c>
      <c r="Z24" s="123">
        <f t="shared" si="5"/>
        <v>0</v>
      </c>
    </row>
    <row r="25" spans="9:26" ht="15">
      <c r="I25" s="25">
        <f>$E$2</f>
        <v>41671</v>
      </c>
      <c r="J25" s="24"/>
      <c r="K25" s="19" t="s">
        <v>7</v>
      </c>
      <c r="L25" s="26"/>
      <c r="M25" s="18" t="str">
        <f>$B$6</f>
        <v>Azé ES</v>
      </c>
      <c r="N25" s="19" t="s">
        <v>8</v>
      </c>
      <c r="O25" s="21" t="str">
        <f>$B$7</f>
        <v>Bonchamp ES 2</v>
      </c>
      <c r="P25" s="24"/>
      <c r="Q25" s="19" t="s">
        <v>7</v>
      </c>
      <c r="R25" s="90"/>
      <c r="S25" s="92">
        <f>$H$2</f>
        <v>41776</v>
      </c>
      <c r="T25" s="22" t="s">
        <v>29</v>
      </c>
      <c r="U25" s="123">
        <f t="shared" si="0"/>
        <v>0</v>
      </c>
      <c r="V25" s="123">
        <f t="shared" si="1"/>
        <v>1</v>
      </c>
      <c r="W25" s="123">
        <f t="shared" si="2"/>
        <v>0</v>
      </c>
      <c r="X25" s="123">
        <f t="shared" si="3"/>
        <v>0</v>
      </c>
      <c r="Y25" s="123">
        <f t="shared" si="4"/>
        <v>1</v>
      </c>
      <c r="Z25" s="123">
        <f t="shared" si="5"/>
        <v>0</v>
      </c>
    </row>
    <row r="26" spans="9:26" ht="15">
      <c r="I26" s="27"/>
      <c r="J26" s="28"/>
      <c r="K26" s="29" t="s">
        <v>7</v>
      </c>
      <c r="L26" s="30"/>
      <c r="M26" s="31" t="str">
        <f>$B$8</f>
        <v>Renazé US</v>
      </c>
      <c r="N26" s="29" t="s">
        <v>8</v>
      </c>
      <c r="O26" s="32" t="str">
        <f>$B$9</f>
        <v>St Pierre la Cour Port Br</v>
      </c>
      <c r="P26" s="28"/>
      <c r="Q26" s="29" t="s">
        <v>7</v>
      </c>
      <c r="R26" s="93"/>
      <c r="S26" s="94"/>
      <c r="T26" s="22" t="s">
        <v>30</v>
      </c>
      <c r="U26" s="123">
        <f t="shared" si="0"/>
        <v>0</v>
      </c>
      <c r="V26" s="123">
        <f t="shared" si="1"/>
        <v>1</v>
      </c>
      <c r="W26" s="123">
        <f t="shared" si="2"/>
        <v>0</v>
      </c>
      <c r="X26" s="123">
        <f t="shared" si="3"/>
        <v>0</v>
      </c>
      <c r="Y26" s="123">
        <f t="shared" si="4"/>
        <v>1</v>
      </c>
      <c r="Z26" s="123">
        <f t="shared" si="5"/>
        <v>0</v>
      </c>
    </row>
    <row r="27" spans="9:26" ht="15">
      <c r="I27" s="17" t="s">
        <v>9</v>
      </c>
      <c r="J27" s="18"/>
      <c r="K27" s="19" t="s">
        <v>7</v>
      </c>
      <c r="L27" s="20"/>
      <c r="M27" s="18" t="str">
        <f>$B$5</f>
        <v>Château-G FC</v>
      </c>
      <c r="N27" s="21" t="s">
        <v>8</v>
      </c>
      <c r="O27" s="21" t="str">
        <f>$B$8</f>
        <v>Renazé US</v>
      </c>
      <c r="P27" s="18"/>
      <c r="Q27" s="19" t="s">
        <v>7</v>
      </c>
      <c r="R27" s="90"/>
      <c r="S27" s="89" t="s">
        <v>25</v>
      </c>
      <c r="T27" s="22" t="s">
        <v>31</v>
      </c>
      <c r="U27" s="123">
        <f t="shared" si="0"/>
        <v>0</v>
      </c>
      <c r="V27" s="123">
        <f t="shared" si="1"/>
        <v>1</v>
      </c>
      <c r="W27" s="123">
        <f t="shared" si="2"/>
        <v>0</v>
      </c>
      <c r="X27" s="123">
        <f t="shared" si="3"/>
        <v>0</v>
      </c>
      <c r="Y27" s="123">
        <f t="shared" si="4"/>
        <v>1</v>
      </c>
      <c r="Z27" s="123">
        <f t="shared" si="5"/>
        <v>0</v>
      </c>
    </row>
    <row r="28" spans="9:26" ht="15">
      <c r="I28" s="23"/>
      <c r="J28" s="18"/>
      <c r="K28" s="19" t="s">
        <v>7</v>
      </c>
      <c r="L28" s="20"/>
      <c r="M28" s="24" t="str">
        <f>$B$7</f>
        <v>Bonchamp ES 2</v>
      </c>
      <c r="N28" s="21" t="s">
        <v>8</v>
      </c>
      <c r="O28" s="21" t="str">
        <f>$B$2</f>
        <v>Quelaines ES</v>
      </c>
      <c r="P28" s="18"/>
      <c r="Q28" s="19" t="s">
        <v>7</v>
      </c>
      <c r="R28" s="90"/>
      <c r="S28" s="91"/>
      <c r="T28" s="22" t="s">
        <v>32</v>
      </c>
      <c r="U28" s="123">
        <f t="shared" si="0"/>
        <v>0</v>
      </c>
      <c r="V28" s="123">
        <f t="shared" si="1"/>
        <v>1</v>
      </c>
      <c r="W28" s="123">
        <f t="shared" si="2"/>
        <v>0</v>
      </c>
      <c r="X28" s="123">
        <f t="shared" si="3"/>
        <v>0</v>
      </c>
      <c r="Y28" s="123">
        <f t="shared" si="4"/>
        <v>1</v>
      </c>
      <c r="Z28" s="123">
        <f t="shared" si="5"/>
        <v>0</v>
      </c>
    </row>
    <row r="29" spans="9:26" ht="15">
      <c r="I29" s="25">
        <f>$E$3</f>
        <v>41678</v>
      </c>
      <c r="J29" s="24"/>
      <c r="K29" s="19" t="s">
        <v>7</v>
      </c>
      <c r="L29" s="26"/>
      <c r="M29" s="24" t="str">
        <f>$B$3</f>
        <v>Louverné SP</v>
      </c>
      <c r="N29" s="21" t="s">
        <v>8</v>
      </c>
      <c r="O29" s="21" t="str">
        <f>$B$4</f>
        <v>Entrammes US</v>
      </c>
      <c r="P29" s="24"/>
      <c r="Q29" s="19" t="s">
        <v>7</v>
      </c>
      <c r="R29" s="90"/>
      <c r="S29" s="92">
        <f>$H$3</f>
        <v>41790</v>
      </c>
      <c r="T29" s="22" t="s">
        <v>33</v>
      </c>
      <c r="U29" s="123">
        <f t="shared" si="0"/>
        <v>0</v>
      </c>
      <c r="V29" s="123">
        <f t="shared" si="1"/>
        <v>1</v>
      </c>
      <c r="W29" s="123">
        <f t="shared" si="2"/>
        <v>0</v>
      </c>
      <c r="X29" s="123">
        <f t="shared" si="3"/>
        <v>0</v>
      </c>
      <c r="Y29" s="123">
        <f t="shared" si="4"/>
        <v>1</v>
      </c>
      <c r="Z29" s="123">
        <f t="shared" si="5"/>
        <v>0</v>
      </c>
    </row>
    <row r="30" spans="9:26" ht="15">
      <c r="I30" s="27"/>
      <c r="J30" s="28"/>
      <c r="K30" s="29" t="s">
        <v>7</v>
      </c>
      <c r="L30" s="30"/>
      <c r="M30" s="31" t="str">
        <f>$B$9</f>
        <v>St Pierre la Cour Port Br</v>
      </c>
      <c r="N30" s="32" t="s">
        <v>8</v>
      </c>
      <c r="O30" s="32" t="str">
        <f>$B$6</f>
        <v>Azé ES</v>
      </c>
      <c r="P30" s="28"/>
      <c r="Q30" s="29" t="s">
        <v>7</v>
      </c>
      <c r="R30" s="93"/>
      <c r="S30" s="94"/>
      <c r="T30" s="22" t="s">
        <v>34</v>
      </c>
      <c r="U30" s="123">
        <f t="shared" si="0"/>
        <v>0</v>
      </c>
      <c r="V30" s="123">
        <f t="shared" si="1"/>
        <v>1</v>
      </c>
      <c r="W30" s="123">
        <f t="shared" si="2"/>
        <v>0</v>
      </c>
      <c r="X30" s="123">
        <f t="shared" si="3"/>
        <v>0</v>
      </c>
      <c r="Y30" s="123">
        <f t="shared" si="4"/>
        <v>1</v>
      </c>
      <c r="Z30" s="123">
        <f t="shared" si="5"/>
        <v>0</v>
      </c>
    </row>
    <row r="31" spans="9:26" ht="15">
      <c r="I31" s="17" t="s">
        <v>10</v>
      </c>
      <c r="J31" s="18"/>
      <c r="K31" s="19" t="s">
        <v>7</v>
      </c>
      <c r="L31" s="20"/>
      <c r="M31" s="18" t="str">
        <f>$B$2</f>
        <v>Quelaines ES</v>
      </c>
      <c r="N31" s="21" t="s">
        <v>8</v>
      </c>
      <c r="O31" s="21" t="str">
        <f>$B$5</f>
        <v>Château-G FC</v>
      </c>
      <c r="P31" s="18"/>
      <c r="Q31" s="19" t="s">
        <v>7</v>
      </c>
      <c r="R31" s="90"/>
      <c r="S31" s="89" t="s">
        <v>26</v>
      </c>
      <c r="T31" s="22" t="s">
        <v>35</v>
      </c>
      <c r="U31" s="123">
        <f t="shared" si="0"/>
        <v>0</v>
      </c>
      <c r="V31" s="123">
        <f t="shared" si="1"/>
        <v>1</v>
      </c>
      <c r="W31" s="123">
        <f t="shared" si="2"/>
        <v>0</v>
      </c>
      <c r="X31" s="123">
        <f t="shared" si="3"/>
        <v>0</v>
      </c>
      <c r="Y31" s="123">
        <f t="shared" si="4"/>
        <v>1</v>
      </c>
      <c r="Z31" s="123">
        <f t="shared" si="5"/>
        <v>0</v>
      </c>
    </row>
    <row r="32" spans="9:26" ht="15">
      <c r="I32" s="17"/>
      <c r="J32" s="18"/>
      <c r="K32" s="19" t="s">
        <v>7</v>
      </c>
      <c r="L32" s="20"/>
      <c r="M32" s="18" t="str">
        <f>$B$7</f>
        <v>Bonchamp ES 2</v>
      </c>
      <c r="N32" s="21" t="s">
        <v>8</v>
      </c>
      <c r="O32" s="95" t="str">
        <f>$B$9</f>
        <v>St Pierre la Cour Port Br</v>
      </c>
      <c r="P32" s="18"/>
      <c r="Q32" s="19" t="s">
        <v>7</v>
      </c>
      <c r="R32" s="90"/>
      <c r="S32" s="89"/>
      <c r="T32" s="22" t="s">
        <v>36</v>
      </c>
      <c r="U32" s="123">
        <f t="shared" si="0"/>
        <v>0</v>
      </c>
      <c r="V32" s="123">
        <f t="shared" si="1"/>
        <v>1</v>
      </c>
      <c r="W32" s="123">
        <f t="shared" si="2"/>
        <v>0</v>
      </c>
      <c r="X32" s="123">
        <f t="shared" si="3"/>
        <v>0</v>
      </c>
      <c r="Y32" s="123">
        <f t="shared" si="4"/>
        <v>1</v>
      </c>
      <c r="Z32" s="123">
        <f t="shared" si="5"/>
        <v>0</v>
      </c>
    </row>
    <row r="33" spans="9:26" ht="15">
      <c r="I33" s="25">
        <f>$E$4</f>
        <v>41685</v>
      </c>
      <c r="J33" s="24"/>
      <c r="K33" s="19" t="s">
        <v>7</v>
      </c>
      <c r="L33" s="26"/>
      <c r="M33" s="18" t="str">
        <f>$B$6</f>
        <v>Azé ES</v>
      </c>
      <c r="N33" s="21" t="s">
        <v>8</v>
      </c>
      <c r="O33" s="95" t="str">
        <f>$B$3</f>
        <v>Louverné SP</v>
      </c>
      <c r="P33" s="24"/>
      <c r="Q33" s="19" t="s">
        <v>7</v>
      </c>
      <c r="R33" s="90"/>
      <c r="S33" s="92">
        <f>$H$4</f>
        <v>0</v>
      </c>
      <c r="T33" s="22" t="s">
        <v>37</v>
      </c>
      <c r="U33" s="123">
        <f t="shared" si="0"/>
        <v>0</v>
      </c>
      <c r="V33" s="123">
        <f t="shared" si="1"/>
        <v>1</v>
      </c>
      <c r="W33" s="123">
        <f t="shared" si="2"/>
        <v>0</v>
      </c>
      <c r="X33" s="123">
        <f t="shared" si="3"/>
        <v>0</v>
      </c>
      <c r="Y33" s="123">
        <f t="shared" si="4"/>
        <v>1</v>
      </c>
      <c r="Z33" s="123">
        <f t="shared" si="5"/>
        <v>0</v>
      </c>
    </row>
    <row r="34" spans="9:26" ht="15">
      <c r="I34" s="27"/>
      <c r="J34" s="28"/>
      <c r="K34" s="29" t="s">
        <v>7</v>
      </c>
      <c r="L34" s="30"/>
      <c r="M34" s="31" t="str">
        <f>$B$8</f>
        <v>Renazé US</v>
      </c>
      <c r="N34" s="32" t="s">
        <v>8</v>
      </c>
      <c r="O34" s="32" t="str">
        <f>$B$4</f>
        <v>Entrammes US</v>
      </c>
      <c r="P34" s="28"/>
      <c r="Q34" s="29" t="s">
        <v>7</v>
      </c>
      <c r="R34" s="93"/>
      <c r="S34" s="94"/>
      <c r="T34" s="22" t="s">
        <v>38</v>
      </c>
      <c r="U34" s="123">
        <f t="shared" si="0"/>
        <v>0</v>
      </c>
      <c r="V34" s="123">
        <f t="shared" si="1"/>
        <v>1</v>
      </c>
      <c r="W34" s="123">
        <f t="shared" si="2"/>
        <v>0</v>
      </c>
      <c r="X34" s="123">
        <f t="shared" si="3"/>
        <v>0</v>
      </c>
      <c r="Y34" s="123">
        <f t="shared" si="4"/>
        <v>1</v>
      </c>
      <c r="Z34" s="123">
        <f t="shared" si="5"/>
        <v>0</v>
      </c>
    </row>
    <row r="35" spans="9:26" ht="15">
      <c r="I35" s="17" t="s">
        <v>19</v>
      </c>
      <c r="J35" s="18"/>
      <c r="K35" s="19" t="s">
        <v>7</v>
      </c>
      <c r="L35" s="20"/>
      <c r="M35" s="18" t="str">
        <f>$B$5</f>
        <v>Château-G FC</v>
      </c>
      <c r="N35" s="21" t="s">
        <v>8</v>
      </c>
      <c r="O35" s="95" t="str">
        <f>$B$6</f>
        <v>Azé ES</v>
      </c>
      <c r="P35" s="18"/>
      <c r="Q35" s="19" t="s">
        <v>7</v>
      </c>
      <c r="R35" s="90"/>
      <c r="S35" s="89" t="s">
        <v>93</v>
      </c>
      <c r="T35" s="22" t="s">
        <v>39</v>
      </c>
      <c r="U35" s="123">
        <f t="shared" si="0"/>
        <v>0</v>
      </c>
      <c r="V35" s="123">
        <f t="shared" si="1"/>
        <v>1</v>
      </c>
      <c r="W35" s="123">
        <f t="shared" si="2"/>
        <v>0</v>
      </c>
      <c r="X35" s="123">
        <f t="shared" si="3"/>
        <v>0</v>
      </c>
      <c r="Y35" s="123">
        <f t="shared" si="4"/>
        <v>1</v>
      </c>
      <c r="Z35" s="123">
        <f t="shared" si="5"/>
        <v>0</v>
      </c>
    </row>
    <row r="36" spans="9:26" ht="15">
      <c r="I36" s="23"/>
      <c r="J36" s="18"/>
      <c r="K36" s="19" t="s">
        <v>7</v>
      </c>
      <c r="L36" s="20"/>
      <c r="M36" s="18" t="str">
        <f>$B$4</f>
        <v>Entrammes US</v>
      </c>
      <c r="N36" s="21" t="s">
        <v>8</v>
      </c>
      <c r="O36" s="21" t="str">
        <f>$B$7</f>
        <v>Bonchamp ES 2</v>
      </c>
      <c r="P36" s="18"/>
      <c r="Q36" s="19" t="s">
        <v>7</v>
      </c>
      <c r="R36" s="90"/>
      <c r="S36" s="91"/>
      <c r="T36" s="22" t="s">
        <v>40</v>
      </c>
      <c r="U36" s="123">
        <f t="shared" si="0"/>
        <v>0</v>
      </c>
      <c r="V36" s="123">
        <f t="shared" si="1"/>
        <v>1</v>
      </c>
      <c r="W36" s="123">
        <f t="shared" si="2"/>
        <v>0</v>
      </c>
      <c r="X36" s="123">
        <f t="shared" si="3"/>
        <v>0</v>
      </c>
      <c r="Y36" s="123">
        <f t="shared" si="4"/>
        <v>1</v>
      </c>
      <c r="Z36" s="123">
        <f t="shared" si="5"/>
        <v>0</v>
      </c>
    </row>
    <row r="37" spans="9:26" ht="15">
      <c r="I37" s="25">
        <f>$E$5</f>
        <v>41692</v>
      </c>
      <c r="J37" s="24"/>
      <c r="K37" s="19" t="s">
        <v>7</v>
      </c>
      <c r="L37" s="26"/>
      <c r="M37" s="18" t="str">
        <f>$B$3</f>
        <v>Louverné SP</v>
      </c>
      <c r="N37" s="21" t="s">
        <v>8</v>
      </c>
      <c r="O37" s="21" t="str">
        <f>$B$8</f>
        <v>Renazé US</v>
      </c>
      <c r="P37" s="24"/>
      <c r="Q37" s="19" t="s">
        <v>7</v>
      </c>
      <c r="R37" s="90"/>
      <c r="S37" s="92">
        <f>$H$5</f>
        <v>0</v>
      </c>
      <c r="T37" s="22" t="s">
        <v>41</v>
      </c>
      <c r="U37" s="123">
        <f t="shared" si="0"/>
        <v>0</v>
      </c>
      <c r="V37" s="123">
        <f t="shared" si="1"/>
        <v>1</v>
      </c>
      <c r="W37" s="123">
        <f t="shared" si="2"/>
        <v>0</v>
      </c>
      <c r="X37" s="123">
        <f t="shared" si="3"/>
        <v>0</v>
      </c>
      <c r="Y37" s="123">
        <f t="shared" si="4"/>
        <v>1</v>
      </c>
      <c r="Z37" s="123">
        <f t="shared" si="5"/>
        <v>0</v>
      </c>
    </row>
    <row r="38" spans="9:26" ht="15">
      <c r="I38" s="27"/>
      <c r="J38" s="28"/>
      <c r="K38" s="29" t="s">
        <v>7</v>
      </c>
      <c r="L38" s="30"/>
      <c r="M38" s="31" t="str">
        <f>$B$9</f>
        <v>St Pierre la Cour Port Br</v>
      </c>
      <c r="N38" s="32" t="s">
        <v>8</v>
      </c>
      <c r="O38" s="32" t="str">
        <f>$B$2</f>
        <v>Quelaines ES</v>
      </c>
      <c r="P38" s="28"/>
      <c r="Q38" s="29" t="s">
        <v>7</v>
      </c>
      <c r="R38" s="93"/>
      <c r="S38" s="94"/>
      <c r="T38" s="22" t="s">
        <v>42</v>
      </c>
      <c r="U38" s="123">
        <f t="shared" si="0"/>
        <v>0</v>
      </c>
      <c r="V38" s="123">
        <f t="shared" si="1"/>
        <v>1</v>
      </c>
      <c r="W38" s="123">
        <f t="shared" si="2"/>
        <v>0</v>
      </c>
      <c r="X38" s="123">
        <f t="shared" si="3"/>
        <v>0</v>
      </c>
      <c r="Y38" s="123">
        <f t="shared" si="4"/>
        <v>1</v>
      </c>
      <c r="Z38" s="123">
        <f t="shared" si="5"/>
        <v>0</v>
      </c>
    </row>
    <row r="39" spans="9:26" ht="15">
      <c r="I39" s="17" t="s">
        <v>20</v>
      </c>
      <c r="J39" s="18"/>
      <c r="K39" s="19" t="s">
        <v>7</v>
      </c>
      <c r="L39" s="20"/>
      <c r="M39" s="18" t="str">
        <f>$B$2</f>
        <v>Quelaines ES</v>
      </c>
      <c r="N39" s="21" t="s">
        <v>8</v>
      </c>
      <c r="O39" s="21" t="str">
        <f>$B$4</f>
        <v>Entrammes US</v>
      </c>
      <c r="P39" s="18"/>
      <c r="Q39" s="19" t="s">
        <v>7</v>
      </c>
      <c r="R39" s="90"/>
      <c r="S39" s="89" t="s">
        <v>94</v>
      </c>
      <c r="T39" s="22" t="s">
        <v>43</v>
      </c>
      <c r="U39" s="123">
        <f t="shared" si="0"/>
        <v>0</v>
      </c>
      <c r="V39" s="123">
        <f t="shared" si="1"/>
        <v>1</v>
      </c>
      <c r="W39" s="123">
        <f t="shared" si="2"/>
        <v>0</v>
      </c>
      <c r="X39" s="123">
        <f t="shared" si="3"/>
        <v>0</v>
      </c>
      <c r="Y39" s="123">
        <f t="shared" si="4"/>
        <v>1</v>
      </c>
      <c r="Z39" s="123">
        <f t="shared" si="5"/>
        <v>0</v>
      </c>
    </row>
    <row r="40" spans="9:26" ht="15">
      <c r="I40" s="23"/>
      <c r="J40" s="18"/>
      <c r="K40" s="19" t="s">
        <v>7</v>
      </c>
      <c r="L40" s="20"/>
      <c r="M40" s="24" t="str">
        <f>$B$7</f>
        <v>Bonchamp ES 2</v>
      </c>
      <c r="N40" s="21" t="s">
        <v>8</v>
      </c>
      <c r="O40" s="21" t="str">
        <f>$B$3</f>
        <v>Louverné SP</v>
      </c>
      <c r="P40" s="18"/>
      <c r="Q40" s="19" t="s">
        <v>7</v>
      </c>
      <c r="R40" s="90"/>
      <c r="S40" s="91"/>
      <c r="T40" s="22" t="s">
        <v>44</v>
      </c>
      <c r="U40" s="123">
        <f t="shared" si="0"/>
        <v>0</v>
      </c>
      <c r="V40" s="123">
        <f t="shared" si="1"/>
        <v>1</v>
      </c>
      <c r="W40" s="123">
        <f t="shared" si="2"/>
        <v>0</v>
      </c>
      <c r="X40" s="123">
        <f t="shared" si="3"/>
        <v>0</v>
      </c>
      <c r="Y40" s="123">
        <f t="shared" si="4"/>
        <v>1</v>
      </c>
      <c r="Z40" s="123">
        <f t="shared" si="5"/>
        <v>0</v>
      </c>
    </row>
    <row r="41" spans="9:26" ht="15">
      <c r="I41" s="25">
        <f>$E$6</f>
        <v>41713</v>
      </c>
      <c r="J41" s="24"/>
      <c r="K41" s="19" t="s">
        <v>7</v>
      </c>
      <c r="L41" s="26"/>
      <c r="M41" s="18" t="str">
        <f>$B$6</f>
        <v>Azé ES</v>
      </c>
      <c r="N41" s="21" t="s">
        <v>8</v>
      </c>
      <c r="O41" s="21" t="str">
        <f>$B$8</f>
        <v>Renazé US</v>
      </c>
      <c r="P41" s="24"/>
      <c r="Q41" s="19" t="s">
        <v>7</v>
      </c>
      <c r="R41" s="90"/>
      <c r="S41" s="92">
        <f>$H$6</f>
        <v>0</v>
      </c>
      <c r="T41" s="22" t="s">
        <v>45</v>
      </c>
      <c r="U41" s="123">
        <f t="shared" si="0"/>
        <v>0</v>
      </c>
      <c r="V41" s="123">
        <f t="shared" si="1"/>
        <v>1</v>
      </c>
      <c r="W41" s="123">
        <f t="shared" si="2"/>
        <v>0</v>
      </c>
      <c r="X41" s="123">
        <f t="shared" si="3"/>
        <v>0</v>
      </c>
      <c r="Y41" s="123">
        <f t="shared" si="4"/>
        <v>1</v>
      </c>
      <c r="Z41" s="123">
        <f t="shared" si="5"/>
        <v>0</v>
      </c>
    </row>
    <row r="42" spans="9:26" ht="15">
      <c r="I42" s="27"/>
      <c r="J42" s="28"/>
      <c r="K42" s="29" t="s">
        <v>7</v>
      </c>
      <c r="L42" s="30"/>
      <c r="M42" s="31" t="str">
        <f>$B$9</f>
        <v>St Pierre la Cour Port Br</v>
      </c>
      <c r="N42" s="32" t="s">
        <v>8</v>
      </c>
      <c r="O42" s="32" t="str">
        <f>$B$5</f>
        <v>Château-G FC</v>
      </c>
      <c r="P42" s="28"/>
      <c r="Q42" s="29" t="s">
        <v>7</v>
      </c>
      <c r="R42" s="93"/>
      <c r="S42" s="94"/>
      <c r="T42" s="22" t="s">
        <v>46</v>
      </c>
      <c r="U42" s="123">
        <f t="shared" si="0"/>
        <v>0</v>
      </c>
      <c r="V42" s="123">
        <f t="shared" si="1"/>
        <v>1</v>
      </c>
      <c r="W42" s="123">
        <f t="shared" si="2"/>
        <v>0</v>
      </c>
      <c r="X42" s="123">
        <f t="shared" si="3"/>
        <v>0</v>
      </c>
      <c r="Y42" s="123">
        <f t="shared" si="4"/>
        <v>1</v>
      </c>
      <c r="Z42" s="123">
        <f t="shared" si="5"/>
        <v>0</v>
      </c>
    </row>
    <row r="43" spans="9:26" ht="15">
      <c r="I43" s="17" t="s">
        <v>21</v>
      </c>
      <c r="J43" s="18"/>
      <c r="K43" s="19" t="s">
        <v>7</v>
      </c>
      <c r="L43" s="20"/>
      <c r="M43" s="18" t="str">
        <f>$B$3</f>
        <v>Louverné SP</v>
      </c>
      <c r="N43" s="21" t="s">
        <v>8</v>
      </c>
      <c r="O43" s="21" t="str">
        <f>$B$9</f>
        <v>St Pierre la Cour Port Br</v>
      </c>
      <c r="P43" s="18"/>
      <c r="Q43" s="19" t="s">
        <v>7</v>
      </c>
      <c r="R43" s="90"/>
      <c r="S43" s="89" t="s">
        <v>95</v>
      </c>
      <c r="T43" s="22" t="s">
        <v>47</v>
      </c>
      <c r="U43" s="123">
        <f t="shared" si="0"/>
        <v>0</v>
      </c>
      <c r="V43" s="123">
        <f t="shared" si="1"/>
        <v>1</v>
      </c>
      <c r="W43" s="123">
        <f t="shared" si="2"/>
        <v>0</v>
      </c>
      <c r="X43" s="123">
        <f t="shared" si="3"/>
        <v>0</v>
      </c>
      <c r="Y43" s="123">
        <f t="shared" si="4"/>
        <v>1</v>
      </c>
      <c r="Z43" s="123">
        <f t="shared" si="5"/>
        <v>0</v>
      </c>
    </row>
    <row r="44" spans="9:26" ht="15">
      <c r="I44" s="23"/>
      <c r="J44" s="18"/>
      <c r="K44" s="19" t="s">
        <v>7</v>
      </c>
      <c r="L44" s="20"/>
      <c r="M44" s="24" t="str">
        <f>$B$8</f>
        <v>Renazé US</v>
      </c>
      <c r="N44" s="21" t="s">
        <v>8</v>
      </c>
      <c r="O44" s="21" t="str">
        <f>$B$2</f>
        <v>Quelaines ES</v>
      </c>
      <c r="P44" s="18"/>
      <c r="Q44" s="19" t="s">
        <v>7</v>
      </c>
      <c r="R44" s="90"/>
      <c r="S44" s="91"/>
      <c r="T44" s="22" t="s">
        <v>48</v>
      </c>
      <c r="U44" s="123">
        <f t="shared" si="0"/>
        <v>0</v>
      </c>
      <c r="V44" s="123">
        <f t="shared" si="1"/>
        <v>1</v>
      </c>
      <c r="W44" s="123">
        <f t="shared" si="2"/>
        <v>0</v>
      </c>
      <c r="X44" s="123">
        <f t="shared" si="3"/>
        <v>0</v>
      </c>
      <c r="Y44" s="123">
        <f t="shared" si="4"/>
        <v>1</v>
      </c>
      <c r="Z44" s="123">
        <f t="shared" si="5"/>
        <v>0</v>
      </c>
    </row>
    <row r="45" spans="9:26" ht="15">
      <c r="I45" s="25">
        <f>$E$7</f>
        <v>41734</v>
      </c>
      <c r="J45" s="24"/>
      <c r="K45" s="19" t="s">
        <v>7</v>
      </c>
      <c r="L45" s="26"/>
      <c r="M45" s="18" t="str">
        <f>$B$4</f>
        <v>Entrammes US</v>
      </c>
      <c r="N45" s="21" t="s">
        <v>8</v>
      </c>
      <c r="O45" s="21" t="str">
        <f>$B$6</f>
        <v>Azé ES</v>
      </c>
      <c r="P45" s="24"/>
      <c r="Q45" s="19" t="s">
        <v>7</v>
      </c>
      <c r="R45" s="90"/>
      <c r="S45" s="92">
        <f>$H$7</f>
        <v>0</v>
      </c>
      <c r="T45" s="22" t="s">
        <v>49</v>
      </c>
      <c r="U45" s="123">
        <f t="shared" si="0"/>
        <v>0</v>
      </c>
      <c r="V45" s="123">
        <f t="shared" si="1"/>
        <v>1</v>
      </c>
      <c r="W45" s="123">
        <f t="shared" si="2"/>
        <v>0</v>
      </c>
      <c r="X45" s="123">
        <f t="shared" si="3"/>
        <v>0</v>
      </c>
      <c r="Y45" s="123">
        <f t="shared" si="4"/>
        <v>1</v>
      </c>
      <c r="Z45" s="123">
        <f t="shared" si="5"/>
        <v>0</v>
      </c>
    </row>
    <row r="46" spans="9:26" ht="15">
      <c r="I46" s="27"/>
      <c r="J46" s="28"/>
      <c r="K46" s="29" t="s">
        <v>7</v>
      </c>
      <c r="L46" s="30"/>
      <c r="M46" s="31" t="str">
        <f>$B$5</f>
        <v>Château-G FC</v>
      </c>
      <c r="N46" s="32" t="s">
        <v>8</v>
      </c>
      <c r="O46" s="32" t="str">
        <f>$B$7</f>
        <v>Bonchamp ES 2</v>
      </c>
      <c r="P46" s="28"/>
      <c r="Q46" s="29" t="s">
        <v>7</v>
      </c>
      <c r="R46" s="93"/>
      <c r="S46" s="94"/>
      <c r="T46" s="22" t="s">
        <v>50</v>
      </c>
      <c r="U46" s="123">
        <f t="shared" si="0"/>
        <v>0</v>
      </c>
      <c r="V46" s="123">
        <f t="shared" si="1"/>
        <v>1</v>
      </c>
      <c r="W46" s="123">
        <f t="shared" si="2"/>
        <v>0</v>
      </c>
      <c r="X46" s="123">
        <f t="shared" si="3"/>
        <v>0</v>
      </c>
      <c r="Y46" s="123">
        <f t="shared" si="4"/>
        <v>1</v>
      </c>
      <c r="Z46" s="123">
        <f t="shared" si="5"/>
        <v>0</v>
      </c>
    </row>
    <row r="47" spans="9:26" ht="15">
      <c r="I47" s="17" t="s">
        <v>23</v>
      </c>
      <c r="J47" s="18"/>
      <c r="K47" s="19" t="s">
        <v>7</v>
      </c>
      <c r="L47" s="20"/>
      <c r="M47" s="18" t="str">
        <f>$B$2</f>
        <v>Quelaines ES</v>
      </c>
      <c r="N47" s="21" t="s">
        <v>8</v>
      </c>
      <c r="O47" s="21" t="str">
        <f>$B$6</f>
        <v>Azé ES</v>
      </c>
      <c r="P47" s="18"/>
      <c r="Q47" s="19" t="s">
        <v>7</v>
      </c>
      <c r="R47" s="90"/>
      <c r="S47" s="89" t="s">
        <v>96</v>
      </c>
      <c r="T47" s="22" t="s">
        <v>51</v>
      </c>
      <c r="U47" s="123">
        <f t="shared" si="0"/>
        <v>0</v>
      </c>
      <c r="V47" s="123">
        <f t="shared" si="1"/>
        <v>1</v>
      </c>
      <c r="W47" s="123">
        <f t="shared" si="2"/>
        <v>0</v>
      </c>
      <c r="X47" s="123">
        <f t="shared" si="3"/>
        <v>0</v>
      </c>
      <c r="Y47" s="123">
        <f t="shared" si="4"/>
        <v>1</v>
      </c>
      <c r="Z47" s="123">
        <f t="shared" si="5"/>
        <v>0</v>
      </c>
    </row>
    <row r="48" spans="9:26" ht="15">
      <c r="I48" s="23"/>
      <c r="J48" s="18"/>
      <c r="K48" s="19" t="s">
        <v>7</v>
      </c>
      <c r="L48" s="20"/>
      <c r="M48" s="24" t="str">
        <f>$B$7</f>
        <v>Bonchamp ES 2</v>
      </c>
      <c r="N48" s="21" t="s">
        <v>8</v>
      </c>
      <c r="O48" s="21" t="str">
        <f>$B$8</f>
        <v>Renazé US</v>
      </c>
      <c r="P48" s="18"/>
      <c r="Q48" s="19" t="s">
        <v>7</v>
      </c>
      <c r="R48" s="90"/>
      <c r="S48" s="91"/>
      <c r="T48" s="22" t="s">
        <v>52</v>
      </c>
      <c r="U48" s="123">
        <f t="shared" si="0"/>
        <v>0</v>
      </c>
      <c r="V48" s="123">
        <f t="shared" si="1"/>
        <v>1</v>
      </c>
      <c r="W48" s="123">
        <f t="shared" si="2"/>
        <v>0</v>
      </c>
      <c r="X48" s="123">
        <f t="shared" si="3"/>
        <v>0</v>
      </c>
      <c r="Y48" s="123">
        <f t="shared" si="4"/>
        <v>1</v>
      </c>
      <c r="Z48" s="123">
        <f t="shared" si="5"/>
        <v>0</v>
      </c>
    </row>
    <row r="49" spans="9:26" ht="15">
      <c r="I49" s="25">
        <f>$E$8</f>
        <v>41748</v>
      </c>
      <c r="J49" s="24"/>
      <c r="K49" s="19" t="s">
        <v>7</v>
      </c>
      <c r="L49" s="26"/>
      <c r="M49" s="18" t="str">
        <f>$B$5</f>
        <v>Château-G FC</v>
      </c>
      <c r="N49" s="21" t="s">
        <v>8</v>
      </c>
      <c r="O49" s="21" t="str">
        <f>$B$3</f>
        <v>Louverné SP</v>
      </c>
      <c r="P49" s="24"/>
      <c r="Q49" s="19" t="s">
        <v>7</v>
      </c>
      <c r="R49" s="90"/>
      <c r="S49" s="92">
        <f>$H$8</f>
        <v>0</v>
      </c>
      <c r="T49" s="22" t="s">
        <v>53</v>
      </c>
      <c r="U49" s="123">
        <f t="shared" si="0"/>
        <v>0</v>
      </c>
      <c r="V49" s="123">
        <f t="shared" si="1"/>
        <v>1</v>
      </c>
      <c r="W49" s="123">
        <f t="shared" si="2"/>
        <v>0</v>
      </c>
      <c r="X49" s="123">
        <f t="shared" si="3"/>
        <v>0</v>
      </c>
      <c r="Y49" s="123">
        <f t="shared" si="4"/>
        <v>1</v>
      </c>
      <c r="Z49" s="123">
        <f t="shared" si="5"/>
        <v>0</v>
      </c>
    </row>
    <row r="50" spans="9:26" ht="15.75" thickBot="1">
      <c r="I50" s="33"/>
      <c r="J50" s="34"/>
      <c r="K50" s="35" t="s">
        <v>7</v>
      </c>
      <c r="L50" s="36"/>
      <c r="M50" s="37" t="str">
        <f>$B$9</f>
        <v>St Pierre la Cour Port Br</v>
      </c>
      <c r="N50" s="38" t="s">
        <v>8</v>
      </c>
      <c r="O50" s="38" t="str">
        <f>$B$4</f>
        <v>Entrammes US</v>
      </c>
      <c r="P50" s="34"/>
      <c r="Q50" s="35" t="s">
        <v>7</v>
      </c>
      <c r="R50" s="96"/>
      <c r="S50" s="97"/>
      <c r="T50" s="22" t="s">
        <v>54</v>
      </c>
      <c r="U50" s="123">
        <f t="shared" si="0"/>
        <v>0</v>
      </c>
      <c r="V50" s="123">
        <f t="shared" si="1"/>
        <v>1</v>
      </c>
      <c r="W50" s="123">
        <f t="shared" si="2"/>
        <v>0</v>
      </c>
      <c r="X50" s="123">
        <f t="shared" si="3"/>
        <v>0</v>
      </c>
      <c r="Y50" s="123">
        <f t="shared" si="4"/>
        <v>1</v>
      </c>
      <c r="Z50" s="123">
        <f t="shared" si="5"/>
        <v>0</v>
      </c>
    </row>
    <row r="51" spans="6:36" ht="18.75" thickTop="1">
      <c r="F51" s="19"/>
      <c r="G51" s="95"/>
      <c r="H51" s="19"/>
      <c r="I51" s="95"/>
      <c r="J51" s="21"/>
      <c r="K51" s="21"/>
      <c r="L51" s="21"/>
      <c r="M51" s="85"/>
      <c r="N51" s="164"/>
      <c r="O51" s="164"/>
      <c r="P51" s="164"/>
      <c r="T51" s="1"/>
      <c r="AA51" s="298" t="s">
        <v>87</v>
      </c>
      <c r="AB51" s="298"/>
      <c r="AC51" s="298"/>
      <c r="AD51" s="298"/>
      <c r="AE51" s="298"/>
      <c r="AF51" s="298"/>
      <c r="AG51" s="298"/>
      <c r="AH51" s="298"/>
      <c r="AI51" s="298"/>
      <c r="AJ51" s="298"/>
    </row>
    <row r="52" spans="6:21" ht="19.5" thickBot="1">
      <c r="F52" s="39"/>
      <c r="G52" s="39"/>
      <c r="H52" s="127"/>
      <c r="I52" s="39"/>
      <c r="J52" s="40"/>
      <c r="K52" s="127"/>
      <c r="L52" s="40"/>
      <c r="T52" s="1"/>
      <c r="U52" s="130"/>
    </row>
    <row r="53" spans="9:36" ht="16.5" thickTop="1">
      <c r="I53" s="98"/>
      <c r="J53" s="98"/>
      <c r="K53" s="98"/>
      <c r="L53" s="98"/>
      <c r="M53" s="98"/>
      <c r="N53" s="98"/>
      <c r="O53" s="98"/>
      <c r="P53" s="40"/>
      <c r="Q53" s="40"/>
      <c r="R53" s="40"/>
      <c r="S53" s="40"/>
      <c r="AA53" s="41" t="s">
        <v>11</v>
      </c>
      <c r="AB53" s="42" t="s">
        <v>12</v>
      </c>
      <c r="AC53" s="42" t="s">
        <v>13</v>
      </c>
      <c r="AD53" s="42" t="s">
        <v>14</v>
      </c>
      <c r="AE53" s="42" t="s">
        <v>3</v>
      </c>
      <c r="AF53" s="42" t="s">
        <v>4</v>
      </c>
      <c r="AG53" s="42" t="s">
        <v>5</v>
      </c>
      <c r="AH53" s="42" t="s">
        <v>15</v>
      </c>
      <c r="AI53" s="42" t="s">
        <v>16</v>
      </c>
      <c r="AJ53" s="43" t="s">
        <v>17</v>
      </c>
    </row>
    <row r="54" spans="9:36" ht="1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AA54" s="44">
        <v>1</v>
      </c>
      <c r="AB54" s="45" t="str">
        <f>$B$4</f>
        <v>Entrammes US</v>
      </c>
      <c r="AC54" s="46">
        <f aca="true" t="shared" si="6" ref="AC54:AC61">SUM(AE54*4)+(AF54*2)+AG54</f>
        <v>28</v>
      </c>
      <c r="AD54" s="46">
        <f aca="true" t="shared" si="7" ref="AD54:AD61">SUM(AE54+AG54+AF54)</f>
        <v>14</v>
      </c>
      <c r="AE54" s="46">
        <f>$U$24+$W$29+$W$34+$U$36+$W$39+$U$45+$W$50+$X$24+$Z$29+$Z$34+$X$36+$Z$39+$X$45+$Z$50</f>
        <v>0</v>
      </c>
      <c r="AF54" s="46">
        <f>$V$24+$V$29+$V$34+$V$36+$V$39+$V$45+$V$50+$Y$24+$Y$29+$Y$34+$Y$36+$Y$39+$Y$45+$Y$50</f>
        <v>14</v>
      </c>
      <c r="AG54" s="46">
        <f>$W$24+$U$29+$U$34+$W$36+$U$39+$W$45+$U$50+$Z$24+$X$29+$X$34+$Z$36+$X$39+$Z$45+$X$50</f>
        <v>0</v>
      </c>
      <c r="AH54" s="46">
        <f>$J$24+$L$29+$L$34+$J$36+$L$39+$J$45+$L$50+$P$24+$R$29+$R$34+$P$36+$R$39+$P$45+$R$50</f>
        <v>0</v>
      </c>
      <c r="AI54" s="46">
        <f>$L$24+$J$29+$J$34+$L$36+$J$39+$L$45+$J$50+$R$24+$P$29+$P$34+$R$36+$P$39+$R$45+$P$50</f>
        <v>0</v>
      </c>
      <c r="AJ54" s="47">
        <f aca="true" t="shared" si="8" ref="AJ54:AJ61">SUM(AH54-AI54)</f>
        <v>0</v>
      </c>
    </row>
    <row r="55" spans="27:36" ht="15">
      <c r="AA55" s="48">
        <v>2</v>
      </c>
      <c r="AB55" s="45" t="str">
        <f>$B$2</f>
        <v>Quelaines ES</v>
      </c>
      <c r="AC55" s="46">
        <f t="shared" si="6"/>
        <v>28</v>
      </c>
      <c r="AD55" s="46">
        <f t="shared" si="7"/>
        <v>14</v>
      </c>
      <c r="AE55" s="46">
        <f>$U$23+$W$28+$U$31+$W$38+$U$39+$W$44+$U$47+$X$23+$Z$28+$X$31+$Z$38+$X$39+$Z$44+$X$47</f>
        <v>0</v>
      </c>
      <c r="AF55" s="46">
        <f>$V$23+$V$28+$V$31+$V$38+$V$39+$V$44+$V$47+$Y$23+$Y$28+$Y$31+$Y$38+$Y$39+$Y$44+$Y$47</f>
        <v>14</v>
      </c>
      <c r="AG55" s="46">
        <f>$W$23+$U$28+$W$31+$U$38+$W$39+$U$44+$W$47+$Z$23+$X$28+$Z$31+$X$38+$Z$39+$X$44+$Z$47</f>
        <v>0</v>
      </c>
      <c r="AH55" s="46">
        <f>$J$23+$L$28+$J$31+$L$38+$J$39+$L$44+$J$47+$P$23+$R$28+$P$31+$R$38+$P$39+$R$44+$P$47</f>
        <v>0</v>
      </c>
      <c r="AI55" s="46">
        <f>$L$23+$J$28+$L$31+$J$38+$L$39+$J$44+$L$47+$R$23+$P$28+$R$31+$P$38+$R$39+$P$44+$R$47</f>
        <v>0</v>
      </c>
      <c r="AJ55" s="47">
        <f t="shared" si="8"/>
        <v>0</v>
      </c>
    </row>
    <row r="56" spans="27:36" ht="15">
      <c r="AA56" s="48">
        <v>3</v>
      </c>
      <c r="AB56" s="45" t="str">
        <f>$B$8</f>
        <v>Renazé US</v>
      </c>
      <c r="AC56" s="46">
        <f t="shared" si="6"/>
        <v>28</v>
      </c>
      <c r="AD56" s="46">
        <f t="shared" si="7"/>
        <v>14</v>
      </c>
      <c r="AE56" s="46">
        <f>$U$26+$W$27+$U$34+$W$37+$W$41+$U$44+$W$48+$X$26+$Z$27+$X$34+$Z$37+$Z$41+$X$44+$Z$48</f>
        <v>0</v>
      </c>
      <c r="AF56" s="46">
        <f>$V$26+$V$27+$V$34+$V$37+$V$41+$V$44+$V$48+$Y$26+$Y$27+$Y$34+$Y$37+$Y$41+$Y$44+$Y$48</f>
        <v>14</v>
      </c>
      <c r="AG56" s="46">
        <f>$W$26+$U$27+$W$34+$U$37+$U$41+$W$44+$U$48+$Z$26+$X$27+$Z$34+$X$37+$X$41+$Z$44+$X$48</f>
        <v>0</v>
      </c>
      <c r="AH56" s="46">
        <f>$J$26+$L$27+$J$34+$L$37+$L$41+$J$44+$L$48+$P$26+$R$27+$P$34+$R$37+$R$41+$P$44+$R$48</f>
        <v>0</v>
      </c>
      <c r="AI56" s="46">
        <f>$L$26+$J$27+$L$34+$J$37+$J$41+$L$44+$J$48+$R$26+$P$27+$R$34+$P$37+$P$41+$R$44+$P$48</f>
        <v>0</v>
      </c>
      <c r="AJ56" s="47">
        <f t="shared" si="8"/>
        <v>0</v>
      </c>
    </row>
    <row r="57" spans="27:36" ht="15">
      <c r="AA57" s="44">
        <v>4</v>
      </c>
      <c r="AB57" s="45" t="str">
        <f>$B$3</f>
        <v>Louverné SP</v>
      </c>
      <c r="AC57" s="46">
        <f t="shared" si="6"/>
        <v>28</v>
      </c>
      <c r="AD57" s="46">
        <f t="shared" si="7"/>
        <v>14</v>
      </c>
      <c r="AE57" s="46">
        <f>$W$23+$U$29+$W$33+$U$37+$W$40+$U$43+$W$49+$Z$23+$X$29+$Z$33+$X$37+$Z$40+$X$43+$Z$49</f>
        <v>0</v>
      </c>
      <c r="AF57" s="46">
        <f>$V$23+$V$29+$V$33+$V$37+$V$40+$V$43+$V$49+$Y$23+$Y$29+$Y$33+$Y$37+$Y$40+$Y$43+$Y$49</f>
        <v>14</v>
      </c>
      <c r="AG57" s="46">
        <f>$U$23+$W$29+$U$33+$W$37+$U$40+$W$43+$U$49+$X$23+$Z$29+$X$33+$Z$37+$X$40+$Z$43+$X$49</f>
        <v>0</v>
      </c>
      <c r="AH57" s="46">
        <f>$L$23+$J$29+$L$33+$J$37+$L$40+$J$43+$L$49+$R$23+$P$29+$R$33+$P$37+$R$40+$P$43+$R$49</f>
        <v>0</v>
      </c>
      <c r="AI57" s="46">
        <f>$J$23+$L$29+$J$33+$L$37+$J$40+$L$43+$J$49+$P$23+$R$29+$P$33+$R$37+$P$40+$R$43+$P$49</f>
        <v>0</v>
      </c>
      <c r="AJ57" s="47">
        <f t="shared" si="8"/>
        <v>0</v>
      </c>
    </row>
    <row r="58" spans="27:36" ht="15">
      <c r="AA58" s="48">
        <v>5</v>
      </c>
      <c r="AB58" s="45" t="str">
        <f>$B$6</f>
        <v>Azé ES</v>
      </c>
      <c r="AC58" s="46">
        <f t="shared" si="6"/>
        <v>28</v>
      </c>
      <c r="AD58" s="46">
        <f t="shared" si="7"/>
        <v>14</v>
      </c>
      <c r="AE58" s="46">
        <f>$U$25+$W$30+$U$33+$W$35+$U$41+$W$45+$W$47+$X$25+$Z$30+$X$33+$Z$35+$X$41+$Z$45+$Z$47</f>
        <v>0</v>
      </c>
      <c r="AF58" s="46">
        <f>$V$25+$V$30+$V$33+$V$35+$V$41+$V$45+$V$47+$Y$25+$Y$30+$Y$33+$Y$35+$Y$41+$Y$45+$Y$47</f>
        <v>14</v>
      </c>
      <c r="AG58" s="46">
        <f>$W$25+$U$30+$W$33+$U$35+$W$41+$U$45+$U$47+$Z$25+$X$30+$Z$33+$X$35+$Z$41+$X$45+$X$47</f>
        <v>0</v>
      </c>
      <c r="AH58" s="46">
        <f>$J$25+$L$30+$J$33+$L$35+$J$41+$L$45+$L$47+$P$25+$R$30+$P$33+$R$35+$P$41+$R$45+$R$47</f>
        <v>0</v>
      </c>
      <c r="AI58" s="46">
        <f>$L$25+$J$30+$L$33+$J$35+$L$41+$J$45+$J$47+$R$25+$P$30+$R$33+$P$35+$R$41+$P$45+$P$47</f>
        <v>0</v>
      </c>
      <c r="AJ58" s="47">
        <f t="shared" si="8"/>
        <v>0</v>
      </c>
    </row>
    <row r="59" spans="27:36" ht="15">
      <c r="AA59" s="44">
        <v>6</v>
      </c>
      <c r="AB59" s="45" t="str">
        <f>$B$7</f>
        <v>Bonchamp ES 2</v>
      </c>
      <c r="AC59" s="46">
        <f t="shared" si="6"/>
        <v>28</v>
      </c>
      <c r="AD59" s="46">
        <f t="shared" si="7"/>
        <v>14</v>
      </c>
      <c r="AE59" s="46">
        <f>$W$25+$U$28+$U$32+$W$36+$U$40+$W$46+$U$48+$Z$25+$X$28+$X$32+$Z$36+$X$40+$Z$46+$X$48</f>
        <v>0</v>
      </c>
      <c r="AF59" s="46">
        <f>$V$25+$V$28+$V$32+$V$36+$V$40+$V$46+$V$48+$Y$25+$Y$28+$Y$32+$Y$36+$Y$40+$Y$46+$Y$48</f>
        <v>14</v>
      </c>
      <c r="AG59" s="46">
        <f>$U$25+$W$28+$W$32+$U$36+$W$40+$U$46+$W$48+$X$25+$Z$28+$Z$32+$X$36+$Z$40+$X$46+$Z$48</f>
        <v>0</v>
      </c>
      <c r="AH59" s="46">
        <f>$L$25+$J$28+$J$32+$L$36+$J$40+$L$46+$J$48+$R$25+$P$28+$P$32+$R$36+$P$40+$R$46+$P$48</f>
        <v>0</v>
      </c>
      <c r="AI59" s="46">
        <f>$J$25+$L$28+$L$32+$J$36+$L$40+$J$46+$L$48+$P$25+$R$28+$R$32+$P$36+$R$40+$P$46+$R$48</f>
        <v>0</v>
      </c>
      <c r="AJ59" s="47">
        <f t="shared" si="8"/>
        <v>0</v>
      </c>
    </row>
    <row r="60" spans="27:36" ht="15">
      <c r="AA60" s="44">
        <v>7</v>
      </c>
      <c r="AB60" s="45" t="str">
        <f>$B$5</f>
        <v>Château-G FC</v>
      </c>
      <c r="AC60" s="46">
        <f t="shared" si="6"/>
        <v>28</v>
      </c>
      <c r="AD60" s="46">
        <f t="shared" si="7"/>
        <v>14</v>
      </c>
      <c r="AE60" s="46">
        <f>$W$24+$U$27+$W$31+$U$35+$W$42+$U$46+$U$49+$Z$24+$X$27+$Z$31+$X$35+$Z$42+$X$46+$X$49</f>
        <v>0</v>
      </c>
      <c r="AF60" s="46">
        <f>$V$24+$V$27+$V$31+$V$35+$V$42+$V$46+$V$49+$Y$24+$Y$27+$Y$31+$Y$35+$Y$42+$Y$46+$Y$49</f>
        <v>14</v>
      </c>
      <c r="AG60" s="46">
        <f>$U$24+$W$27+$U$31+$W$35+$U$42+$W$46+$W$49+$X$24+$Z$27+$X$31+$Z$35+$X$42+$Z$46+$Z$49</f>
        <v>0</v>
      </c>
      <c r="AH60" s="46">
        <f>$L$24+$J$27+$L$31+$J$35+$L$42+$J$46+$J$49+$R$24+$P$27+$R$31+$P$35+$R$42+$P$46+$P$49</f>
        <v>0</v>
      </c>
      <c r="AI60" s="46">
        <f>$J$24+$L$27+$J$31+$L$35+$J$42+$L$46+$L$49+$P$24+$R$27+$P$31+$R$35+$P$42+$R$46+$R$49</f>
        <v>0</v>
      </c>
      <c r="AJ60" s="47">
        <f t="shared" si="8"/>
        <v>0</v>
      </c>
    </row>
    <row r="61" spans="27:36" ht="15.75" thickBot="1">
      <c r="AA61" s="44">
        <v>8</v>
      </c>
      <c r="AB61" s="45" t="str">
        <f>$B$9</f>
        <v>St Pierre la Cour Port Br</v>
      </c>
      <c r="AC61" s="46">
        <f t="shared" si="6"/>
        <v>28</v>
      </c>
      <c r="AD61" s="46">
        <f t="shared" si="7"/>
        <v>14</v>
      </c>
      <c r="AE61" s="46">
        <f>$W$26+$U$30+$W$32+$U$38+$U$42+$W$43+$U$50+$Z$26+$X$30+$Z$32+$X$38+$X$42+$Z$43+$X$50</f>
        <v>0</v>
      </c>
      <c r="AF61" s="46">
        <f>$V$26+$V$30+$V$32+$V$38+$V$42+$V$43+$V$50+$Y$26+$Y$30+$Y$32+$Y$38+$Y$42+$Y$43+$Y$50</f>
        <v>14</v>
      </c>
      <c r="AG61" s="46">
        <f>$U$26+$W$30+$U$32+$W$38+$W$42+$U$43+$W$50+$X$26+$Z$30+$X$32+$Z$38+$Z$42+$X$43+$Z$50</f>
        <v>0</v>
      </c>
      <c r="AH61" s="46">
        <f>$L$26+$J$30+$L$32+$J$38+$J$42+$L$43+$J$50+$R$26+$P$30+$R$32+$P$38+$P$42+$R$43+$P$50</f>
        <v>0</v>
      </c>
      <c r="AI61" s="46">
        <f>$J$26+$L$30+$J$32+$L$38+$L$42+$J$43+$L$50+$P$26+$R$30+$P$32+$R$38+$R$42+$P$43+$R$50</f>
        <v>0</v>
      </c>
      <c r="AJ61" s="47">
        <f t="shared" si="8"/>
        <v>0</v>
      </c>
    </row>
    <row r="62" spans="27:36" ht="13.5" thickTop="1"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ht="12.75">
      <c r="AJ63" s="1">
        <f>SUM(AJ54:AJ61)</f>
        <v>0</v>
      </c>
    </row>
    <row r="64" spans="38:47" ht="18">
      <c r="AL64" s="383" t="s">
        <v>86</v>
      </c>
      <c r="AM64" s="383"/>
      <c r="AN64" s="383"/>
      <c r="AO64" s="383"/>
      <c r="AP64" s="383"/>
      <c r="AQ64" s="383"/>
      <c r="AR64" s="383"/>
      <c r="AS64" s="383"/>
      <c r="AT64" s="383"/>
      <c r="AU64" s="383"/>
    </row>
    <row r="65" spans="38:46" ht="15.75">
      <c r="AL65" s="384" t="s">
        <v>87</v>
      </c>
      <c r="AM65" s="384"/>
      <c r="AN65" s="384"/>
      <c r="AO65" s="384"/>
      <c r="AP65" s="384"/>
      <c r="AQ65" s="384"/>
      <c r="AR65" s="384"/>
      <c r="AS65" s="384"/>
      <c r="AT65" s="384"/>
    </row>
    <row r="66" spans="39:46" ht="12.75">
      <c r="AM66" s="99" t="str">
        <f>$AB53</f>
        <v>CLUBS</v>
      </c>
      <c r="AN66" s="99" t="str">
        <f>$AC$53</f>
        <v>PTS</v>
      </c>
      <c r="AO66" s="99" t="str">
        <f>$AD$53</f>
        <v>MJ</v>
      </c>
      <c r="AP66" s="99" t="str">
        <f>$AE$53</f>
        <v>MG</v>
      </c>
      <c r="AQ66" s="99" t="str">
        <f>$AF$53</f>
        <v>MN</v>
      </c>
      <c r="AR66" s="99" t="str">
        <f>$AG$53</f>
        <v>MP</v>
      </c>
      <c r="AS66" s="99" t="str">
        <f>$AH$53</f>
        <v>BP</v>
      </c>
      <c r="AT66" s="99" t="str">
        <f>$AI$53</f>
        <v>BC</v>
      </c>
    </row>
    <row r="67" spans="38:46" ht="12.75">
      <c r="AL67" s="50">
        <v>1</v>
      </c>
      <c r="AM67" s="100" t="str">
        <f>$AB$54</f>
        <v>Entrammes US</v>
      </c>
      <c r="AN67" s="101">
        <f>$AC$54</f>
        <v>28</v>
      </c>
      <c r="AO67" s="101">
        <f>$AD$54</f>
        <v>14</v>
      </c>
      <c r="AP67" s="101">
        <f>$AE$54</f>
        <v>0</v>
      </c>
      <c r="AQ67" s="101">
        <f>$AF$54</f>
        <v>14</v>
      </c>
      <c r="AR67" s="101">
        <f>$AG$54</f>
        <v>0</v>
      </c>
      <c r="AS67" s="101">
        <f>$AH$54</f>
        <v>0</v>
      </c>
      <c r="AT67" s="101">
        <f>$AI$54</f>
        <v>0</v>
      </c>
    </row>
    <row r="68" spans="38:46" ht="12.75">
      <c r="AL68" s="50">
        <v>2</v>
      </c>
      <c r="AM68" s="100" t="str">
        <f>$AB$55</f>
        <v>Quelaines ES</v>
      </c>
      <c r="AN68" s="101">
        <f>$AC$55</f>
        <v>28</v>
      </c>
      <c r="AO68" s="101">
        <f>$AD$55</f>
        <v>14</v>
      </c>
      <c r="AP68" s="101">
        <f>$AE$55</f>
        <v>0</v>
      </c>
      <c r="AQ68" s="101">
        <f>$AF$55</f>
        <v>14</v>
      </c>
      <c r="AR68" s="101">
        <f>$AG$55</f>
        <v>0</v>
      </c>
      <c r="AS68" s="101">
        <f>$AH$55</f>
        <v>0</v>
      </c>
      <c r="AT68" s="101">
        <f>$AI$55</f>
        <v>0</v>
      </c>
    </row>
    <row r="69" spans="38:46" ht="12.75">
      <c r="AL69" s="50">
        <v>3</v>
      </c>
      <c r="AM69" s="100" t="str">
        <f>$AB$56</f>
        <v>Renazé US</v>
      </c>
      <c r="AN69" s="101">
        <f>$AC$56</f>
        <v>28</v>
      </c>
      <c r="AO69" s="101">
        <f>$AD$56</f>
        <v>14</v>
      </c>
      <c r="AP69" s="101">
        <f>$AE$56</f>
        <v>0</v>
      </c>
      <c r="AQ69" s="101">
        <f>$AF$56</f>
        <v>14</v>
      </c>
      <c r="AR69" s="101">
        <f>$AG$56</f>
        <v>0</v>
      </c>
      <c r="AS69" s="101">
        <f>$AH$56</f>
        <v>0</v>
      </c>
      <c r="AT69" s="101">
        <f>$AI$56</f>
        <v>0</v>
      </c>
    </row>
    <row r="70" spans="38:46" ht="12.75">
      <c r="AL70" s="50">
        <v>4</v>
      </c>
      <c r="AM70" s="100" t="str">
        <f>$AB$57</f>
        <v>Louverné SP</v>
      </c>
      <c r="AN70" s="101">
        <f>$AC$57</f>
        <v>28</v>
      </c>
      <c r="AO70" s="101">
        <f>$AD$57</f>
        <v>14</v>
      </c>
      <c r="AP70" s="101">
        <f>$AE$57</f>
        <v>0</v>
      </c>
      <c r="AQ70" s="101">
        <f>$AF$57</f>
        <v>14</v>
      </c>
      <c r="AR70" s="101">
        <f>$AG$57</f>
        <v>0</v>
      </c>
      <c r="AS70" s="101">
        <f>$AH$57</f>
        <v>0</v>
      </c>
      <c r="AT70" s="101">
        <f>$AI$57</f>
        <v>0</v>
      </c>
    </row>
    <row r="71" spans="38:46" ht="12.75">
      <c r="AL71" s="50">
        <v>5</v>
      </c>
      <c r="AM71" s="100" t="str">
        <f>$AB$58</f>
        <v>Azé ES</v>
      </c>
      <c r="AN71" s="101">
        <f>$AC$58</f>
        <v>28</v>
      </c>
      <c r="AO71" s="101">
        <f>$AD$58</f>
        <v>14</v>
      </c>
      <c r="AP71" s="101">
        <f>$AE$58</f>
        <v>0</v>
      </c>
      <c r="AQ71" s="101">
        <f>$AF$58</f>
        <v>14</v>
      </c>
      <c r="AR71" s="101">
        <f>$AG$58</f>
        <v>0</v>
      </c>
      <c r="AS71" s="101">
        <f>$AH$58</f>
        <v>0</v>
      </c>
      <c r="AT71" s="101">
        <f>$AI$58</f>
        <v>0</v>
      </c>
    </row>
    <row r="72" spans="38:46" ht="12.75">
      <c r="AL72" s="50">
        <v>6</v>
      </c>
      <c r="AM72" s="100" t="str">
        <f>$AB$59</f>
        <v>Bonchamp ES 2</v>
      </c>
      <c r="AN72" s="101">
        <f>$AC$59</f>
        <v>28</v>
      </c>
      <c r="AO72" s="101">
        <f>$AD$59</f>
        <v>14</v>
      </c>
      <c r="AP72" s="101">
        <f>$AE$59</f>
        <v>0</v>
      </c>
      <c r="AQ72" s="101">
        <f>$AF$59</f>
        <v>14</v>
      </c>
      <c r="AR72" s="101">
        <f>$AG$59</f>
        <v>0</v>
      </c>
      <c r="AS72" s="101">
        <f>$AH$59</f>
        <v>0</v>
      </c>
      <c r="AT72" s="101">
        <f>$AI$59</f>
        <v>0</v>
      </c>
    </row>
    <row r="73" spans="38:46" ht="12.75">
      <c r="AL73" s="50">
        <v>7</v>
      </c>
      <c r="AM73" s="100" t="str">
        <f>$AB$60</f>
        <v>Château-G FC</v>
      </c>
      <c r="AN73" s="101">
        <f>$AC$60</f>
        <v>28</v>
      </c>
      <c r="AO73" s="101">
        <f>$AD$60</f>
        <v>14</v>
      </c>
      <c r="AP73" s="101">
        <f>$AE$60</f>
        <v>0</v>
      </c>
      <c r="AQ73" s="101">
        <f>$AF$60</f>
        <v>14</v>
      </c>
      <c r="AR73" s="101">
        <f>$AG$60</f>
        <v>0</v>
      </c>
      <c r="AS73" s="101">
        <f>$AH$60</f>
        <v>0</v>
      </c>
      <c r="AT73" s="101">
        <f>$AI$60</f>
        <v>0</v>
      </c>
    </row>
    <row r="74" spans="38:46" ht="12.75" hidden="1">
      <c r="AL74" s="50">
        <v>8</v>
      </c>
      <c r="AM74" s="100" t="str">
        <f>$AB$61</f>
        <v>St Pierre la Cour Port Br</v>
      </c>
      <c r="AN74" s="101">
        <f>$AC$61</f>
        <v>28</v>
      </c>
      <c r="AO74" s="101">
        <f>$AD$61</f>
        <v>14</v>
      </c>
      <c r="AP74" s="101">
        <f>$AE$61</f>
        <v>0</v>
      </c>
      <c r="AQ74" s="101">
        <f>$AF$61</f>
        <v>14</v>
      </c>
      <c r="AR74" s="101">
        <f>$AG$61</f>
        <v>0</v>
      </c>
      <c r="AS74" s="101">
        <f>$AH$61</f>
        <v>0</v>
      </c>
      <c r="AT74" s="101">
        <f>$AI$61</f>
        <v>0</v>
      </c>
    </row>
    <row r="76" spans="38:46" ht="15.75">
      <c r="AL76" s="102" t="s">
        <v>88</v>
      </c>
      <c r="AM76" s="103"/>
      <c r="AN76" s="103"/>
      <c r="AO76" s="103"/>
      <c r="AP76" s="103"/>
      <c r="AQ76" s="103"/>
      <c r="AR76" s="103"/>
      <c r="AS76" s="103"/>
      <c r="AT76" s="103"/>
    </row>
    <row r="77" spans="39:43" ht="12.75">
      <c r="AM77" s="104" t="str">
        <f>I23</f>
        <v>JOURNEE : 1</v>
      </c>
      <c r="AN77" s="105">
        <f>I25</f>
        <v>41671</v>
      </c>
      <c r="AO77" s="106"/>
      <c r="AP77" s="107"/>
      <c r="AQ77" s="108" t="s">
        <v>89</v>
      </c>
    </row>
    <row r="78" spans="39:43" ht="12.75">
      <c r="AM78" s="109" t="str">
        <f>M23</f>
        <v>Quelaines ES</v>
      </c>
      <c r="AN78" s="101">
        <f>J23</f>
        <v>0</v>
      </c>
      <c r="AO78" s="110" t="s">
        <v>8</v>
      </c>
      <c r="AP78" s="100">
        <f>L23</f>
        <v>0</v>
      </c>
      <c r="AQ78" s="109" t="str">
        <f>O23</f>
        <v>Louverné SP</v>
      </c>
    </row>
    <row r="79" spans="39:43" ht="12.75" hidden="1">
      <c r="AM79" s="109" t="str">
        <f>M24</f>
        <v>Entrammes US</v>
      </c>
      <c r="AN79" s="101">
        <f>J24</f>
        <v>0</v>
      </c>
      <c r="AO79" s="110" t="s">
        <v>8</v>
      </c>
      <c r="AP79" s="100">
        <f>L24</f>
        <v>0</v>
      </c>
      <c r="AQ79" s="109" t="str">
        <f>O24</f>
        <v>Château-G FC</v>
      </c>
    </row>
    <row r="80" spans="39:43" ht="12.75">
      <c r="AM80" s="109" t="str">
        <f>M25</f>
        <v>Azé ES</v>
      </c>
      <c r="AN80" s="101">
        <f>J25</f>
        <v>0</v>
      </c>
      <c r="AO80" s="110" t="s">
        <v>8</v>
      </c>
      <c r="AP80" s="100">
        <f>L25</f>
        <v>0</v>
      </c>
      <c r="AQ80" s="109" t="str">
        <f>O25</f>
        <v>Bonchamp ES 2</v>
      </c>
    </row>
    <row r="81" spans="39:43" ht="12.75" hidden="1">
      <c r="AM81" s="109" t="str">
        <f>M26</f>
        <v>Renazé US</v>
      </c>
      <c r="AN81" s="101"/>
      <c r="AO81" s="110" t="s">
        <v>8</v>
      </c>
      <c r="AP81" s="100"/>
      <c r="AQ81" s="109" t="str">
        <f>O26</f>
        <v>St Pierre la Cour Port Br</v>
      </c>
    </row>
    <row r="82" ht="3" customHeight="1"/>
    <row r="83" spans="39:43" ht="12.75" hidden="1">
      <c r="AM83" s="104" t="str">
        <f>I27</f>
        <v>JOURNEE : 2</v>
      </c>
      <c r="AN83" s="105">
        <f>I29</f>
        <v>41678</v>
      </c>
      <c r="AO83" s="106"/>
      <c r="AP83" s="107"/>
      <c r="AQ83" s="108" t="s">
        <v>89</v>
      </c>
    </row>
    <row r="84" spans="39:43" ht="12.75" hidden="1">
      <c r="AM84" s="109" t="str">
        <f>M27</f>
        <v>Château-G FC</v>
      </c>
      <c r="AN84" s="101">
        <f>J27</f>
        <v>0</v>
      </c>
      <c r="AO84" s="110" t="s">
        <v>8</v>
      </c>
      <c r="AP84" s="100">
        <f>L27</f>
        <v>0</v>
      </c>
      <c r="AQ84" s="109" t="str">
        <f>O27</f>
        <v>Renazé US</v>
      </c>
    </row>
    <row r="85" spans="39:43" ht="12.75" hidden="1">
      <c r="AM85" s="109" t="str">
        <f>M28</f>
        <v>Bonchamp ES 2</v>
      </c>
      <c r="AN85" s="101">
        <f>J28</f>
        <v>0</v>
      </c>
      <c r="AO85" s="110" t="s">
        <v>8</v>
      </c>
      <c r="AP85" s="100">
        <f>L28</f>
        <v>0</v>
      </c>
      <c r="AQ85" s="109" t="str">
        <f>O28</f>
        <v>Quelaines ES</v>
      </c>
    </row>
    <row r="86" spans="39:43" ht="12.75" hidden="1">
      <c r="AM86" s="109" t="str">
        <f>M29</f>
        <v>Louverné SP</v>
      </c>
      <c r="AN86" s="101">
        <f>J29</f>
        <v>0</v>
      </c>
      <c r="AO86" s="110" t="s">
        <v>8</v>
      </c>
      <c r="AP86" s="100">
        <f>L29</f>
        <v>0</v>
      </c>
      <c r="AQ86" s="109" t="str">
        <f>O29</f>
        <v>Entrammes US</v>
      </c>
    </row>
    <row r="87" spans="39:43" ht="12.75" hidden="1">
      <c r="AM87" s="109" t="str">
        <f>M30</f>
        <v>St Pierre la Cour Port Br</v>
      </c>
      <c r="AN87" s="101"/>
      <c r="AO87" s="110" t="s">
        <v>8</v>
      </c>
      <c r="AP87" s="100"/>
      <c r="AQ87" s="109" t="str">
        <f>O30</f>
        <v>Azé ES</v>
      </c>
    </row>
    <row r="88" spans="39:43" ht="3" customHeight="1" hidden="1">
      <c r="AM88" s="109"/>
      <c r="AN88" s="101"/>
      <c r="AO88" s="110"/>
      <c r="AP88" s="100"/>
      <c r="AQ88" s="109"/>
    </row>
    <row r="89" spans="39:43" ht="12.75" hidden="1">
      <c r="AM89" s="104" t="str">
        <f>I31</f>
        <v>JOURNEE : 3</v>
      </c>
      <c r="AN89" s="105">
        <f>I33</f>
        <v>41685</v>
      </c>
      <c r="AO89" s="106"/>
      <c r="AP89" s="107"/>
      <c r="AQ89" s="108" t="s">
        <v>89</v>
      </c>
    </row>
    <row r="90" spans="39:43" ht="12.75" hidden="1">
      <c r="AM90" s="109" t="str">
        <f>M31</f>
        <v>Quelaines ES</v>
      </c>
      <c r="AN90" s="101">
        <f>J31</f>
        <v>0</v>
      </c>
      <c r="AO90" s="110" t="s">
        <v>8</v>
      </c>
      <c r="AP90" s="100">
        <f>L31</f>
        <v>0</v>
      </c>
      <c r="AQ90" s="109" t="str">
        <f>O31</f>
        <v>Château-G FC</v>
      </c>
    </row>
    <row r="91" spans="39:43" ht="12.75" hidden="1">
      <c r="AM91" s="109" t="str">
        <f>M32</f>
        <v>Bonchamp ES 2</v>
      </c>
      <c r="AN91" s="101"/>
      <c r="AO91" s="110" t="s">
        <v>8</v>
      </c>
      <c r="AP91" s="100"/>
      <c r="AQ91" s="109" t="str">
        <f>O32</f>
        <v>St Pierre la Cour Port Br</v>
      </c>
    </row>
    <row r="92" spans="39:43" ht="12.75" hidden="1">
      <c r="AM92" s="109" t="str">
        <f>M33</f>
        <v>Azé ES</v>
      </c>
      <c r="AN92" s="101">
        <f>J33</f>
        <v>0</v>
      </c>
      <c r="AO92" s="110" t="s">
        <v>8</v>
      </c>
      <c r="AP92" s="100">
        <f>L33</f>
        <v>0</v>
      </c>
      <c r="AQ92" s="109" t="str">
        <f>O33</f>
        <v>Louverné SP</v>
      </c>
    </row>
    <row r="93" spans="39:43" ht="12.75" hidden="1">
      <c r="AM93" s="109" t="str">
        <f>M34</f>
        <v>Renazé US</v>
      </c>
      <c r="AN93" s="101">
        <f>J34</f>
        <v>0</v>
      </c>
      <c r="AO93" s="110" t="s">
        <v>8</v>
      </c>
      <c r="AP93" s="100">
        <f>L34</f>
        <v>0</v>
      </c>
      <c r="AQ93" s="109" t="str">
        <f>O34</f>
        <v>Entrammes US</v>
      </c>
    </row>
    <row r="94" ht="3" customHeight="1" hidden="1"/>
    <row r="95" spans="39:43" ht="12.75">
      <c r="AM95" s="104" t="str">
        <f>I35</f>
        <v>JOURNEE : 4</v>
      </c>
      <c r="AN95" s="105">
        <f>I37</f>
        <v>41692</v>
      </c>
      <c r="AO95" s="106"/>
      <c r="AP95" s="107"/>
      <c r="AQ95" s="108" t="s">
        <v>89</v>
      </c>
    </row>
    <row r="96" spans="39:43" ht="12.75">
      <c r="AM96" s="109" t="str">
        <f>M35</f>
        <v>Château-G FC</v>
      </c>
      <c r="AN96" s="101">
        <f>J35</f>
        <v>0</v>
      </c>
      <c r="AO96" s="110" t="s">
        <v>8</v>
      </c>
      <c r="AP96" s="100">
        <f>L35</f>
        <v>0</v>
      </c>
      <c r="AQ96" s="109" t="str">
        <f>O35</f>
        <v>Azé ES</v>
      </c>
    </row>
    <row r="97" spans="39:43" ht="12.75">
      <c r="AM97" s="109" t="str">
        <f>M36</f>
        <v>Entrammes US</v>
      </c>
      <c r="AN97" s="101">
        <f>J36</f>
        <v>0</v>
      </c>
      <c r="AO97" s="110" t="s">
        <v>8</v>
      </c>
      <c r="AP97" s="100">
        <f>L36</f>
        <v>0</v>
      </c>
      <c r="AQ97" s="109" t="str">
        <f>O36</f>
        <v>Bonchamp ES 2</v>
      </c>
    </row>
    <row r="98" spans="39:43" ht="12.75">
      <c r="AM98" s="109" t="str">
        <f>M37</f>
        <v>Louverné SP</v>
      </c>
      <c r="AN98" s="101">
        <f>J37</f>
        <v>0</v>
      </c>
      <c r="AO98" s="110" t="s">
        <v>8</v>
      </c>
      <c r="AP98" s="100">
        <f>L37</f>
        <v>0</v>
      </c>
      <c r="AQ98" s="109" t="str">
        <f>O37</f>
        <v>Renazé US</v>
      </c>
    </row>
    <row r="99" spans="39:43" ht="12.75" hidden="1">
      <c r="AM99" s="109" t="str">
        <f>M38</f>
        <v>St Pierre la Cour Port Br</v>
      </c>
      <c r="AN99" s="101">
        <f>J38</f>
        <v>0</v>
      </c>
      <c r="AO99" s="110" t="s">
        <v>8</v>
      </c>
      <c r="AP99" s="100">
        <f>L38</f>
        <v>0</v>
      </c>
      <c r="AQ99" s="109" t="str">
        <f>O38</f>
        <v>Quelaines ES</v>
      </c>
    </row>
    <row r="100" ht="3" customHeight="1"/>
    <row r="101" spans="39:43" ht="12.75">
      <c r="AM101" s="104" t="str">
        <f>I39</f>
        <v>JOURNEE : 5</v>
      </c>
      <c r="AN101" s="105">
        <f>I41</f>
        <v>41713</v>
      </c>
      <c r="AO101" s="106"/>
      <c r="AP101" s="107"/>
      <c r="AQ101" s="108" t="s">
        <v>89</v>
      </c>
    </row>
    <row r="102" spans="39:43" ht="12.75">
      <c r="AM102" s="109" t="str">
        <f>M39</f>
        <v>Quelaines ES</v>
      </c>
      <c r="AN102" s="101">
        <f>J39</f>
        <v>0</v>
      </c>
      <c r="AO102" s="110" t="s">
        <v>8</v>
      </c>
      <c r="AP102" s="100">
        <f>L39</f>
        <v>0</v>
      </c>
      <c r="AQ102" s="109" t="str">
        <f>O39</f>
        <v>Entrammes US</v>
      </c>
    </row>
    <row r="103" spans="39:43" ht="12.75">
      <c r="AM103" s="109" t="str">
        <f>M40</f>
        <v>Bonchamp ES 2</v>
      </c>
      <c r="AN103" s="101" t="s">
        <v>90</v>
      </c>
      <c r="AO103" s="110" t="s">
        <v>8</v>
      </c>
      <c r="AP103" s="100"/>
      <c r="AQ103" s="109" t="str">
        <f>O40</f>
        <v>Louverné SP</v>
      </c>
    </row>
    <row r="104" spans="39:43" ht="12.75">
      <c r="AM104" s="109" t="str">
        <f>M41</f>
        <v>Azé ES</v>
      </c>
      <c r="AN104" s="101">
        <f>J41</f>
        <v>0</v>
      </c>
      <c r="AO104" s="110" t="s">
        <v>8</v>
      </c>
      <c r="AP104" s="100">
        <f>L41</f>
        <v>0</v>
      </c>
      <c r="AQ104" s="109" t="str">
        <f>O41</f>
        <v>Renazé US</v>
      </c>
    </row>
    <row r="105" spans="39:43" ht="12.75" hidden="1">
      <c r="AM105" s="109" t="str">
        <f>M42</f>
        <v>St Pierre la Cour Port Br</v>
      </c>
      <c r="AN105" s="101">
        <f>J42</f>
        <v>0</v>
      </c>
      <c r="AO105" s="110" t="s">
        <v>8</v>
      </c>
      <c r="AP105" s="100">
        <f>L42</f>
        <v>0</v>
      </c>
      <c r="AQ105" s="109" t="str">
        <f>O42</f>
        <v>Château-G FC</v>
      </c>
    </row>
    <row r="106" ht="3" customHeight="1"/>
    <row r="107" spans="39:43" ht="12.75">
      <c r="AM107" s="104" t="str">
        <f>I43</f>
        <v>JOURNEE : 6</v>
      </c>
      <c r="AN107" s="105">
        <f>I45</f>
        <v>41734</v>
      </c>
      <c r="AO107" s="106"/>
      <c r="AP107" s="107"/>
      <c r="AQ107" s="108" t="s">
        <v>89</v>
      </c>
    </row>
    <row r="108" spans="39:43" ht="12.75" hidden="1">
      <c r="AM108" s="109" t="str">
        <f>M43</f>
        <v>Louverné SP</v>
      </c>
      <c r="AN108" s="101">
        <f>J43</f>
        <v>0</v>
      </c>
      <c r="AO108" s="110" t="s">
        <v>8</v>
      </c>
      <c r="AP108" s="100">
        <f>L43</f>
        <v>0</v>
      </c>
      <c r="AQ108" s="109" t="str">
        <f>O43</f>
        <v>St Pierre la Cour Port Br</v>
      </c>
    </row>
    <row r="109" spans="39:43" ht="12.75">
      <c r="AM109" s="109" t="str">
        <f>M44</f>
        <v>Renazé US</v>
      </c>
      <c r="AN109" s="101">
        <f>J44</f>
        <v>0</v>
      </c>
      <c r="AO109" s="110" t="s">
        <v>8</v>
      </c>
      <c r="AP109" s="100">
        <f>L44</f>
        <v>0</v>
      </c>
      <c r="AQ109" s="109" t="str">
        <f>O44</f>
        <v>Quelaines ES</v>
      </c>
    </row>
    <row r="110" spans="39:43" ht="12.75">
      <c r="AM110" s="109" t="str">
        <f>M45</f>
        <v>Entrammes US</v>
      </c>
      <c r="AN110" s="101">
        <f>J45</f>
        <v>0</v>
      </c>
      <c r="AO110" s="110" t="s">
        <v>8</v>
      </c>
      <c r="AP110" s="100">
        <f>L45</f>
        <v>0</v>
      </c>
      <c r="AQ110" s="109" t="str">
        <f>O45</f>
        <v>Azé ES</v>
      </c>
    </row>
    <row r="111" spans="39:43" ht="12.75">
      <c r="AM111" s="109" t="str">
        <f>M46</f>
        <v>Château-G FC</v>
      </c>
      <c r="AN111" s="101">
        <f>J46</f>
        <v>0</v>
      </c>
      <c r="AO111" s="110" t="s">
        <v>8</v>
      </c>
      <c r="AP111" s="100">
        <f>L46</f>
        <v>0</v>
      </c>
      <c r="AQ111" s="109" t="str">
        <f>O46</f>
        <v>Bonchamp ES 2</v>
      </c>
    </row>
    <row r="112" ht="3" customHeight="1"/>
    <row r="113" spans="39:43" ht="12.75">
      <c r="AM113" s="104" t="str">
        <f>I47</f>
        <v>JOURNEE : 7</v>
      </c>
      <c r="AN113" s="105">
        <f>I49</f>
        <v>41748</v>
      </c>
      <c r="AO113" s="106"/>
      <c r="AP113" s="107"/>
      <c r="AQ113" s="108" t="s">
        <v>89</v>
      </c>
    </row>
    <row r="114" spans="39:43" ht="12.75">
      <c r="AM114" s="109" t="str">
        <f>M47</f>
        <v>Quelaines ES</v>
      </c>
      <c r="AN114" s="101" t="s">
        <v>90</v>
      </c>
      <c r="AO114" s="110" t="s">
        <v>8</v>
      </c>
      <c r="AP114" s="100"/>
      <c r="AQ114" s="109" t="str">
        <f>O47</f>
        <v>Azé ES</v>
      </c>
    </row>
    <row r="115" spans="39:43" ht="12.75">
      <c r="AM115" s="109" t="str">
        <f>M48</f>
        <v>Bonchamp ES 2</v>
      </c>
      <c r="AN115" s="101">
        <f>J48</f>
        <v>0</v>
      </c>
      <c r="AO115" s="110" t="s">
        <v>8</v>
      </c>
      <c r="AP115" s="100">
        <f>L48</f>
        <v>0</v>
      </c>
      <c r="AQ115" s="109" t="str">
        <f>O48</f>
        <v>Renazé US</v>
      </c>
    </row>
    <row r="116" spans="39:43" ht="12.75">
      <c r="AM116" s="109" t="str">
        <f>M49</f>
        <v>Château-G FC</v>
      </c>
      <c r="AN116" s="101">
        <f>J49</f>
        <v>0</v>
      </c>
      <c r="AO116" s="110" t="s">
        <v>8</v>
      </c>
      <c r="AP116" s="100">
        <f>L49</f>
        <v>0</v>
      </c>
      <c r="AQ116" s="109" t="str">
        <f>O49</f>
        <v>Louverné SP</v>
      </c>
    </row>
    <row r="117" spans="39:43" ht="12.75" hidden="1">
      <c r="AM117" s="109" t="str">
        <f>M50</f>
        <v>St Pierre la Cour Port Br</v>
      </c>
      <c r="AN117" s="101">
        <f>J50</f>
        <v>0</v>
      </c>
      <c r="AO117" s="110" t="s">
        <v>8</v>
      </c>
      <c r="AP117" s="100">
        <f>L50</f>
        <v>0</v>
      </c>
      <c r="AQ117" s="109" t="str">
        <f>O50</f>
        <v>Entrammes US</v>
      </c>
    </row>
  </sheetData>
  <sheetProtection/>
  <mergeCells count="12">
    <mergeCell ref="I16:S16"/>
    <mergeCell ref="I14:S14"/>
    <mergeCell ref="A1:B1"/>
    <mergeCell ref="D1:E1"/>
    <mergeCell ref="G1:H1"/>
    <mergeCell ref="I12:S12"/>
    <mergeCell ref="I17:S17"/>
    <mergeCell ref="AL64:AU64"/>
    <mergeCell ref="AL65:AT65"/>
    <mergeCell ref="X20:Z20"/>
    <mergeCell ref="U20:W20"/>
    <mergeCell ref="AA51:AJ51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1">
      <selection activeCell="I17" sqref="I17"/>
    </sheetView>
  </sheetViews>
  <sheetFormatPr defaultColWidth="13.625" defaultRowHeight="12.75"/>
  <cols>
    <col min="1" max="1" width="21.125" style="1" customWidth="1"/>
    <col min="2" max="2" width="18.625" style="1" customWidth="1"/>
    <col min="3" max="3" width="4.625" style="1" customWidth="1"/>
    <col min="4" max="4" width="1.625" style="1" customWidth="1"/>
    <col min="5" max="5" width="4.625" style="1" customWidth="1"/>
    <col min="6" max="6" width="24.625" style="1" customWidth="1"/>
    <col min="7" max="7" width="1.625" style="1" customWidth="1"/>
    <col min="8" max="8" width="24.625" style="1" customWidth="1"/>
    <col min="9" max="16384" width="13.625" style="1" customWidth="1"/>
  </cols>
  <sheetData>
    <row r="1" spans="1:8" ht="21" customHeight="1">
      <c r="A1" s="387" t="s">
        <v>150</v>
      </c>
      <c r="B1" s="387"/>
      <c r="C1" s="387"/>
      <c r="D1" s="387"/>
      <c r="E1" s="387"/>
      <c r="F1" s="387"/>
      <c r="G1" s="387"/>
      <c r="H1" s="387"/>
    </row>
    <row r="2" spans="1:8" ht="21" customHeight="1">
      <c r="A2" s="386" t="s">
        <v>159</v>
      </c>
      <c r="B2" s="386"/>
      <c r="C2" s="386"/>
      <c r="D2" s="386"/>
      <c r="E2" s="386"/>
      <c r="F2" s="386"/>
      <c r="G2" s="386"/>
      <c r="H2" s="386"/>
    </row>
    <row r="3" spans="1:8" ht="18" customHeight="1">
      <c r="A3" s="385" t="s">
        <v>147</v>
      </c>
      <c r="B3" s="385"/>
      <c r="C3" s="385"/>
      <c r="D3" s="385"/>
      <c r="E3" s="385"/>
      <c r="F3" s="385"/>
      <c r="G3" s="385"/>
      <c r="H3" s="385"/>
    </row>
    <row r="4" spans="1:8" ht="18" customHeight="1">
      <c r="A4" s="382" t="s">
        <v>136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394" t="s">
        <v>149</v>
      </c>
      <c r="B5" s="394"/>
      <c r="C5" s="394"/>
      <c r="D5" s="394"/>
      <c r="E5" s="394"/>
      <c r="F5" s="394"/>
      <c r="G5" s="394"/>
      <c r="H5" s="394"/>
    </row>
    <row r="6" spans="2:8" ht="6" customHeight="1" thickBot="1">
      <c r="B6" s="9"/>
      <c r="C6" s="10"/>
      <c r="D6" s="9"/>
      <c r="E6" s="10"/>
      <c r="F6" s="9"/>
      <c r="G6" s="9"/>
      <c r="H6" s="9"/>
    </row>
    <row r="7" spans="1:8" ht="16.5" thickBot="1">
      <c r="A7" s="300" t="s">
        <v>169</v>
      </c>
      <c r="B7" s="310" t="s">
        <v>22</v>
      </c>
      <c r="C7" s="311"/>
      <c r="D7" s="306" t="s">
        <v>1</v>
      </c>
      <c r="E7" s="307"/>
      <c r="F7" s="309"/>
      <c r="G7" s="308" t="s">
        <v>2</v>
      </c>
      <c r="H7" s="307"/>
    </row>
    <row r="8" spans="1:8" ht="15.75">
      <c r="A8" s="304"/>
      <c r="B8" s="313" t="s">
        <v>6</v>
      </c>
      <c r="C8" s="314"/>
      <c r="D8" s="315" t="s">
        <v>7</v>
      </c>
      <c r="E8" s="316"/>
      <c r="F8" s="317" t="s">
        <v>164</v>
      </c>
      <c r="G8" s="315" t="s">
        <v>8</v>
      </c>
      <c r="H8" s="318">
        <v>0</v>
      </c>
    </row>
    <row r="9" spans="1:8" ht="15.75">
      <c r="A9" s="301" t="s">
        <v>170</v>
      </c>
      <c r="B9" s="319"/>
      <c r="C9" s="62"/>
      <c r="D9" s="19" t="s">
        <v>7</v>
      </c>
      <c r="E9" s="66"/>
      <c r="F9" s="63" t="s">
        <v>168</v>
      </c>
      <c r="G9" s="19" t="s">
        <v>8</v>
      </c>
      <c r="H9" s="320" t="s">
        <v>163</v>
      </c>
    </row>
    <row r="10" spans="1:8" ht="15.75">
      <c r="A10" s="301" t="s">
        <v>171</v>
      </c>
      <c r="B10" s="321">
        <v>41671</v>
      </c>
      <c r="C10" s="63"/>
      <c r="D10" s="19" t="s">
        <v>7</v>
      </c>
      <c r="E10" s="68"/>
      <c r="F10" s="62" t="s">
        <v>167</v>
      </c>
      <c r="G10" s="19" t="s">
        <v>8</v>
      </c>
      <c r="H10" s="320" t="s">
        <v>161</v>
      </c>
    </row>
    <row r="11" spans="1:8" ht="15.75">
      <c r="A11" s="301"/>
      <c r="B11" s="321"/>
      <c r="C11" s="63"/>
      <c r="D11" s="19" t="s">
        <v>7</v>
      </c>
      <c r="E11" s="68"/>
      <c r="F11" s="62" t="s">
        <v>166</v>
      </c>
      <c r="G11" s="19" t="s">
        <v>8</v>
      </c>
      <c r="H11" s="320" t="s">
        <v>162</v>
      </c>
    </row>
    <row r="12" spans="1:8" ht="16.5" thickBot="1">
      <c r="A12" s="305"/>
      <c r="B12" s="322"/>
      <c r="C12" s="323"/>
      <c r="D12" s="324" t="s">
        <v>7</v>
      </c>
      <c r="E12" s="325"/>
      <c r="F12" s="326" t="s">
        <v>165</v>
      </c>
      <c r="G12" s="328" t="s">
        <v>8</v>
      </c>
      <c r="H12" s="329" t="s">
        <v>160</v>
      </c>
    </row>
    <row r="13" spans="1:8" ht="15.75">
      <c r="A13" s="304"/>
      <c r="B13" s="313" t="s">
        <v>9</v>
      </c>
      <c r="C13" s="314"/>
      <c r="D13" s="315" t="s">
        <v>7</v>
      </c>
      <c r="E13" s="316"/>
      <c r="F13" s="330" t="s">
        <v>160</v>
      </c>
      <c r="G13" s="331" t="s">
        <v>8</v>
      </c>
      <c r="H13" s="332" t="s">
        <v>166</v>
      </c>
    </row>
    <row r="14" spans="1:8" ht="15.75">
      <c r="A14" s="301"/>
      <c r="B14" s="319"/>
      <c r="C14" s="62"/>
      <c r="D14" s="19" t="s">
        <v>7</v>
      </c>
      <c r="E14" s="66"/>
      <c r="F14" s="63" t="s">
        <v>162</v>
      </c>
      <c r="G14" s="21" t="s">
        <v>8</v>
      </c>
      <c r="H14" s="320" t="s">
        <v>167</v>
      </c>
    </row>
    <row r="15" spans="1:8" ht="15.75">
      <c r="A15" s="301"/>
      <c r="B15" s="321">
        <v>41678</v>
      </c>
      <c r="C15" s="63"/>
      <c r="D15" s="19" t="s">
        <v>7</v>
      </c>
      <c r="E15" s="68"/>
      <c r="F15" s="63" t="s">
        <v>161</v>
      </c>
      <c r="G15" s="21" t="s">
        <v>8</v>
      </c>
      <c r="H15" s="320" t="s">
        <v>168</v>
      </c>
    </row>
    <row r="16" spans="1:8" ht="15.75">
      <c r="A16" s="301"/>
      <c r="B16" s="321"/>
      <c r="C16" s="63"/>
      <c r="D16" s="19" t="s">
        <v>7</v>
      </c>
      <c r="E16" s="68"/>
      <c r="F16" s="63" t="s">
        <v>163</v>
      </c>
      <c r="G16" s="21" t="s">
        <v>8</v>
      </c>
      <c r="H16" s="320" t="s">
        <v>164</v>
      </c>
    </row>
    <row r="17" spans="1:8" ht="16.5" thickBot="1">
      <c r="A17" s="305"/>
      <c r="B17" s="322"/>
      <c r="C17" s="323"/>
      <c r="D17" s="324" t="s">
        <v>7</v>
      </c>
      <c r="E17" s="325"/>
      <c r="F17" s="333">
        <v>0</v>
      </c>
      <c r="G17" s="334" t="s">
        <v>8</v>
      </c>
      <c r="H17" s="335" t="s">
        <v>165</v>
      </c>
    </row>
    <row r="18" spans="1:8" ht="15.75">
      <c r="A18" s="304"/>
      <c r="B18" s="313" t="s">
        <v>10</v>
      </c>
      <c r="C18" s="314"/>
      <c r="D18" s="315" t="s">
        <v>7</v>
      </c>
      <c r="E18" s="316"/>
      <c r="F18" s="314" t="s">
        <v>163</v>
      </c>
      <c r="G18" s="337" t="s">
        <v>8</v>
      </c>
      <c r="H18" s="318">
        <v>0</v>
      </c>
    </row>
    <row r="19" spans="1:8" ht="15.75">
      <c r="A19" s="301" t="s">
        <v>173</v>
      </c>
      <c r="B19" s="338"/>
      <c r="C19" s="62"/>
      <c r="D19" s="19" t="s">
        <v>7</v>
      </c>
      <c r="E19" s="66"/>
      <c r="F19" s="62" t="s">
        <v>164</v>
      </c>
      <c r="G19" s="21" t="s">
        <v>8</v>
      </c>
      <c r="H19" s="320" t="s">
        <v>161</v>
      </c>
    </row>
    <row r="20" spans="1:8" ht="15.75">
      <c r="A20" s="301" t="s">
        <v>174</v>
      </c>
      <c r="B20" s="321">
        <v>41685</v>
      </c>
      <c r="C20" s="63"/>
      <c r="D20" s="19" t="s">
        <v>7</v>
      </c>
      <c r="E20" s="68"/>
      <c r="F20" s="62" t="s">
        <v>168</v>
      </c>
      <c r="G20" s="21" t="s">
        <v>8</v>
      </c>
      <c r="H20" s="339" t="s">
        <v>162</v>
      </c>
    </row>
    <row r="21" spans="1:8" ht="15.75">
      <c r="A21" s="301"/>
      <c r="B21" s="321"/>
      <c r="C21" s="63"/>
      <c r="D21" s="19" t="s">
        <v>7</v>
      </c>
      <c r="E21" s="68"/>
      <c r="F21" s="302" t="s">
        <v>167</v>
      </c>
      <c r="G21" s="303" t="s">
        <v>8</v>
      </c>
      <c r="H21" s="340" t="s">
        <v>160</v>
      </c>
    </row>
    <row r="22" spans="1:8" ht="16.5" thickBot="1">
      <c r="A22" s="305"/>
      <c r="B22" s="322"/>
      <c r="C22" s="323"/>
      <c r="D22" s="324" t="s">
        <v>7</v>
      </c>
      <c r="E22" s="325"/>
      <c r="F22" s="333" t="s">
        <v>166</v>
      </c>
      <c r="G22" s="334" t="s">
        <v>8</v>
      </c>
      <c r="H22" s="335" t="s">
        <v>165</v>
      </c>
    </row>
    <row r="23" spans="1:8" ht="15.75">
      <c r="A23" s="304"/>
      <c r="B23" s="395" t="s">
        <v>19</v>
      </c>
      <c r="C23" s="396"/>
      <c r="D23" s="397" t="s">
        <v>7</v>
      </c>
      <c r="E23" s="398"/>
      <c r="F23" s="312" t="s">
        <v>160</v>
      </c>
      <c r="G23" s="303" t="s">
        <v>8</v>
      </c>
      <c r="H23" s="336" t="s">
        <v>168</v>
      </c>
    </row>
    <row r="24" spans="1:8" ht="15.75">
      <c r="A24" s="301"/>
      <c r="B24" s="400"/>
      <c r="C24" s="401"/>
      <c r="D24" s="397" t="s">
        <v>7</v>
      </c>
      <c r="E24" s="402"/>
      <c r="F24" s="401" t="s">
        <v>162</v>
      </c>
      <c r="G24" s="399" t="s">
        <v>8</v>
      </c>
      <c r="H24" s="403" t="s">
        <v>164</v>
      </c>
    </row>
    <row r="25" spans="1:8" ht="15.75">
      <c r="A25" s="301"/>
      <c r="B25" s="404">
        <v>41692</v>
      </c>
      <c r="C25" s="405"/>
      <c r="D25" s="397" t="s">
        <v>7</v>
      </c>
      <c r="E25" s="406"/>
      <c r="F25" s="401" t="s">
        <v>161</v>
      </c>
      <c r="G25" s="399" t="s">
        <v>8</v>
      </c>
      <c r="H25" s="403" t="s">
        <v>163</v>
      </c>
    </row>
    <row r="26" spans="1:8" ht="15.75">
      <c r="A26" s="301"/>
      <c r="B26" s="404"/>
      <c r="C26" s="405"/>
      <c r="D26" s="397" t="s">
        <v>7</v>
      </c>
      <c r="E26" s="406"/>
      <c r="F26" s="401" t="s">
        <v>165</v>
      </c>
      <c r="G26" s="399" t="s">
        <v>8</v>
      </c>
      <c r="H26" s="403" t="s">
        <v>167</v>
      </c>
    </row>
    <row r="27" spans="1:8" ht="16.5" thickBot="1">
      <c r="A27" s="305"/>
      <c r="B27" s="407"/>
      <c r="C27" s="408"/>
      <c r="D27" s="409" t="s">
        <v>7</v>
      </c>
      <c r="E27" s="410"/>
      <c r="F27" s="411">
        <v>0</v>
      </c>
      <c r="G27" s="412" t="s">
        <v>8</v>
      </c>
      <c r="H27" s="413" t="s">
        <v>166</v>
      </c>
    </row>
    <row r="28" spans="1:8" ht="15.75">
      <c r="A28" s="304"/>
      <c r="B28" s="313" t="s">
        <v>20</v>
      </c>
      <c r="C28" s="314"/>
      <c r="D28" s="315" t="s">
        <v>7</v>
      </c>
      <c r="E28" s="316"/>
      <c r="F28" s="314" t="s">
        <v>161</v>
      </c>
      <c r="G28" s="337" t="s">
        <v>8</v>
      </c>
      <c r="H28" s="318">
        <v>0</v>
      </c>
    </row>
    <row r="29" spans="1:8" ht="15.75">
      <c r="A29" s="301" t="s">
        <v>175</v>
      </c>
      <c r="B29" s="319"/>
      <c r="C29" s="62"/>
      <c r="D29" s="19" t="s">
        <v>7</v>
      </c>
      <c r="E29" s="66"/>
      <c r="F29" s="63" t="s">
        <v>163</v>
      </c>
      <c r="G29" s="21" t="s">
        <v>8</v>
      </c>
      <c r="H29" s="320" t="s">
        <v>162</v>
      </c>
    </row>
    <row r="30" spans="1:8" ht="15.75">
      <c r="A30" s="301" t="s">
        <v>176</v>
      </c>
      <c r="B30" s="321">
        <v>41713</v>
      </c>
      <c r="C30" s="63"/>
      <c r="D30" s="19" t="s">
        <v>7</v>
      </c>
      <c r="E30" s="68"/>
      <c r="F30" s="302" t="s">
        <v>164</v>
      </c>
      <c r="G30" s="303" t="s">
        <v>8</v>
      </c>
      <c r="H30" s="341" t="s">
        <v>160</v>
      </c>
    </row>
    <row r="31" spans="1:8" ht="15.75">
      <c r="A31" s="301"/>
      <c r="B31" s="321"/>
      <c r="C31" s="63"/>
      <c r="D31" s="19" t="s">
        <v>7</v>
      </c>
      <c r="E31" s="68"/>
      <c r="F31" s="62" t="s">
        <v>168</v>
      </c>
      <c r="G31" s="21" t="s">
        <v>8</v>
      </c>
      <c r="H31" s="320" t="s">
        <v>165</v>
      </c>
    </row>
    <row r="32" spans="1:8" ht="16.5" thickBot="1">
      <c r="A32" s="305"/>
      <c r="B32" s="322"/>
      <c r="C32" s="323"/>
      <c r="D32" s="324" t="s">
        <v>7</v>
      </c>
      <c r="E32" s="325"/>
      <c r="F32" s="333" t="s">
        <v>167</v>
      </c>
      <c r="G32" s="334" t="s">
        <v>8</v>
      </c>
      <c r="H32" s="335" t="s">
        <v>166</v>
      </c>
    </row>
    <row r="33" spans="1:8" ht="15.75">
      <c r="A33" s="304"/>
      <c r="B33" s="361" t="s">
        <v>183</v>
      </c>
      <c r="C33" s="342"/>
      <c r="D33" s="315"/>
      <c r="E33" s="343"/>
      <c r="F33" s="388" t="s">
        <v>172</v>
      </c>
      <c r="G33" s="389"/>
      <c r="H33" s="390"/>
    </row>
    <row r="34" spans="1:8" ht="16.5" thickBot="1">
      <c r="A34" s="305"/>
      <c r="B34" s="322">
        <v>41720</v>
      </c>
      <c r="C34" s="323"/>
      <c r="D34" s="344"/>
      <c r="E34" s="325"/>
      <c r="F34" s="333"/>
      <c r="G34" s="345"/>
      <c r="H34" s="335"/>
    </row>
    <row r="35" spans="1:8" ht="15.75">
      <c r="A35" s="304" t="s">
        <v>181</v>
      </c>
      <c r="B35" s="361" t="s">
        <v>177</v>
      </c>
      <c r="C35" s="342"/>
      <c r="D35" s="315"/>
      <c r="E35" s="343"/>
      <c r="F35" s="391" t="s">
        <v>184</v>
      </c>
      <c r="G35" s="392"/>
      <c r="H35" s="393"/>
    </row>
    <row r="36" spans="1:8" ht="16.5" thickBot="1">
      <c r="A36" s="305"/>
      <c r="B36" s="322">
        <v>41727</v>
      </c>
      <c r="C36" s="323"/>
      <c r="D36" s="344"/>
      <c r="E36" s="325"/>
      <c r="F36" s="333"/>
      <c r="G36" s="345"/>
      <c r="H36" s="335"/>
    </row>
    <row r="37" spans="1:8" ht="15.75">
      <c r="A37" s="304"/>
      <c r="B37" s="346"/>
      <c r="C37" s="342"/>
      <c r="D37" s="315"/>
      <c r="E37" s="343"/>
      <c r="F37" s="347"/>
      <c r="G37" s="337"/>
      <c r="H37" s="348"/>
    </row>
    <row r="38" spans="1:8" ht="15.75">
      <c r="A38" s="301"/>
      <c r="B38" s="338" t="s">
        <v>21</v>
      </c>
      <c r="C38" s="62"/>
      <c r="D38" s="19" t="s">
        <v>7</v>
      </c>
      <c r="E38" s="66"/>
      <c r="F38" s="302" t="s">
        <v>160</v>
      </c>
      <c r="G38" s="303" t="s">
        <v>8</v>
      </c>
      <c r="H38" s="341" t="s">
        <v>163</v>
      </c>
    </row>
    <row r="39" spans="1:8" ht="15.75">
      <c r="A39" s="301"/>
      <c r="B39" s="319"/>
      <c r="C39" s="62"/>
      <c r="D39" s="19" t="s">
        <v>7</v>
      </c>
      <c r="E39" s="66"/>
      <c r="F39" s="63" t="s">
        <v>162</v>
      </c>
      <c r="G39" s="21" t="s">
        <v>8</v>
      </c>
      <c r="H39" s="320" t="s">
        <v>161</v>
      </c>
    </row>
    <row r="40" spans="1:8" ht="15.75">
      <c r="A40" s="301"/>
      <c r="B40" s="321">
        <v>41734</v>
      </c>
      <c r="C40" s="63"/>
      <c r="D40" s="19" t="s">
        <v>7</v>
      </c>
      <c r="E40" s="68"/>
      <c r="F40" s="62" t="s">
        <v>166</v>
      </c>
      <c r="G40" s="21" t="s">
        <v>8</v>
      </c>
      <c r="H40" s="320" t="s">
        <v>168</v>
      </c>
    </row>
    <row r="41" spans="1:8" ht="15.75">
      <c r="A41" s="301"/>
      <c r="B41" s="321"/>
      <c r="C41" s="63"/>
      <c r="D41" s="19" t="s">
        <v>7</v>
      </c>
      <c r="E41" s="68"/>
      <c r="F41" s="62" t="s">
        <v>165</v>
      </c>
      <c r="G41" s="21" t="s">
        <v>8</v>
      </c>
      <c r="H41" s="320" t="s">
        <v>164</v>
      </c>
    </row>
    <row r="42" spans="1:8" ht="16.5" thickBot="1">
      <c r="A42" s="305"/>
      <c r="B42" s="322"/>
      <c r="C42" s="323"/>
      <c r="D42" s="324"/>
      <c r="E42" s="325"/>
      <c r="F42" s="333">
        <v>0</v>
      </c>
      <c r="G42" s="334" t="s">
        <v>8</v>
      </c>
      <c r="H42" s="335" t="s">
        <v>167</v>
      </c>
    </row>
    <row r="43" spans="1:8" ht="15.75">
      <c r="A43" s="304" t="s">
        <v>171</v>
      </c>
      <c r="B43" s="362" t="s">
        <v>178</v>
      </c>
      <c r="C43" s="349"/>
      <c r="D43" s="350"/>
      <c r="E43" s="351"/>
      <c r="F43" s="388" t="s">
        <v>179</v>
      </c>
      <c r="G43" s="389"/>
      <c r="H43" s="390"/>
    </row>
    <row r="44" spans="1:8" ht="16.5" thickBot="1">
      <c r="A44" s="305"/>
      <c r="B44" s="352">
        <v>41741</v>
      </c>
      <c r="C44" s="353"/>
      <c r="D44" s="354"/>
      <c r="E44" s="355"/>
      <c r="F44" s="356"/>
      <c r="G44" s="357"/>
      <c r="H44" s="358"/>
    </row>
    <row r="45" spans="1:8" ht="15.75">
      <c r="A45" s="304"/>
      <c r="B45" s="313" t="s">
        <v>23</v>
      </c>
      <c r="C45" s="314"/>
      <c r="D45" s="359" t="s">
        <v>7</v>
      </c>
      <c r="E45" s="316"/>
      <c r="F45" s="330" t="s">
        <v>161</v>
      </c>
      <c r="G45" s="360" t="s">
        <v>8</v>
      </c>
      <c r="H45" s="332" t="s">
        <v>160</v>
      </c>
    </row>
    <row r="46" spans="1:8" ht="15.75">
      <c r="A46" s="301" t="s">
        <v>182</v>
      </c>
      <c r="B46" s="319"/>
      <c r="C46" s="62"/>
      <c r="D46" s="19" t="s">
        <v>7</v>
      </c>
      <c r="E46" s="66"/>
      <c r="F46" s="63" t="s">
        <v>162</v>
      </c>
      <c r="G46" s="21" t="s">
        <v>8</v>
      </c>
      <c r="H46" s="320">
        <v>0</v>
      </c>
    </row>
    <row r="47" spans="1:8" ht="15.75">
      <c r="A47" s="301" t="s">
        <v>180</v>
      </c>
      <c r="B47" s="321">
        <v>41748</v>
      </c>
      <c r="C47" s="63"/>
      <c r="D47" s="19" t="s">
        <v>7</v>
      </c>
      <c r="E47" s="68"/>
      <c r="F47" s="62" t="s">
        <v>163</v>
      </c>
      <c r="G47" s="21" t="s">
        <v>8</v>
      </c>
      <c r="H47" s="320" t="s">
        <v>165</v>
      </c>
    </row>
    <row r="48" spans="1:8" ht="15.75">
      <c r="A48" s="301"/>
      <c r="B48" s="321"/>
      <c r="C48" s="63"/>
      <c r="D48" s="19" t="s">
        <v>7</v>
      </c>
      <c r="E48" s="68"/>
      <c r="F48" s="62" t="s">
        <v>164</v>
      </c>
      <c r="G48" s="21" t="s">
        <v>8</v>
      </c>
      <c r="H48" s="320" t="s">
        <v>166</v>
      </c>
    </row>
    <row r="49" spans="1:8" ht="16.5" thickBot="1">
      <c r="A49" s="305"/>
      <c r="B49" s="322"/>
      <c r="C49" s="323"/>
      <c r="D49" s="324" t="s">
        <v>7</v>
      </c>
      <c r="E49" s="325"/>
      <c r="F49" s="333" t="s">
        <v>168</v>
      </c>
      <c r="G49" s="334" t="s">
        <v>8</v>
      </c>
      <c r="H49" s="335" t="s">
        <v>167</v>
      </c>
    </row>
    <row r="50" spans="1:8" ht="15.75">
      <c r="A50" s="304"/>
      <c r="B50" s="313" t="s">
        <v>24</v>
      </c>
      <c r="C50" s="314"/>
      <c r="D50" s="315" t="s">
        <v>7</v>
      </c>
      <c r="E50" s="316"/>
      <c r="F50" s="330" t="s">
        <v>160</v>
      </c>
      <c r="G50" s="331" t="s">
        <v>8</v>
      </c>
      <c r="H50" s="332" t="s">
        <v>162</v>
      </c>
    </row>
    <row r="51" spans="1:8" ht="15.75">
      <c r="A51" s="301"/>
      <c r="B51" s="319"/>
      <c r="C51" s="62"/>
      <c r="D51" s="19" t="s">
        <v>7</v>
      </c>
      <c r="E51" s="66"/>
      <c r="F51" s="63" t="s">
        <v>168</v>
      </c>
      <c r="G51" s="21" t="s">
        <v>8</v>
      </c>
      <c r="H51" s="320">
        <v>0</v>
      </c>
    </row>
    <row r="52" spans="1:8" ht="15.75">
      <c r="A52" s="301"/>
      <c r="B52" s="321">
        <v>41776</v>
      </c>
      <c r="C52" s="63"/>
      <c r="D52" s="19" t="s">
        <v>7</v>
      </c>
      <c r="E52" s="68"/>
      <c r="F52" s="62" t="s">
        <v>167</v>
      </c>
      <c r="G52" s="21" t="s">
        <v>8</v>
      </c>
      <c r="H52" s="320" t="s">
        <v>164</v>
      </c>
    </row>
    <row r="53" spans="1:8" ht="15.75">
      <c r="A53" s="301"/>
      <c r="B53" s="321"/>
      <c r="C53" s="63"/>
      <c r="D53" s="19" t="s">
        <v>7</v>
      </c>
      <c r="E53" s="68"/>
      <c r="F53" s="62" t="s">
        <v>166</v>
      </c>
      <c r="G53" s="21" t="s">
        <v>8</v>
      </c>
      <c r="H53" s="320" t="s">
        <v>163</v>
      </c>
    </row>
    <row r="54" spans="1:8" ht="16.5" thickBot="1">
      <c r="A54" s="305"/>
      <c r="B54" s="322"/>
      <c r="C54" s="323"/>
      <c r="D54" s="324" t="s">
        <v>7</v>
      </c>
      <c r="E54" s="325"/>
      <c r="F54" s="333" t="s">
        <v>165</v>
      </c>
      <c r="G54" s="334" t="s">
        <v>8</v>
      </c>
      <c r="H54" s="335" t="s">
        <v>161</v>
      </c>
    </row>
    <row r="55" spans="1:8" ht="15.75">
      <c r="A55" s="304"/>
      <c r="B55" s="313" t="s">
        <v>25</v>
      </c>
      <c r="C55" s="314"/>
      <c r="D55" s="315" t="s">
        <v>7</v>
      </c>
      <c r="E55" s="316"/>
      <c r="F55" s="330">
        <v>0</v>
      </c>
      <c r="G55" s="331" t="s">
        <v>8</v>
      </c>
      <c r="H55" s="332" t="s">
        <v>160</v>
      </c>
    </row>
    <row r="56" spans="1:8" ht="15.75">
      <c r="A56" s="301"/>
      <c r="B56" s="319"/>
      <c r="C56" s="62"/>
      <c r="D56" s="19" t="s">
        <v>7</v>
      </c>
      <c r="E56" s="66"/>
      <c r="F56" s="63" t="s">
        <v>161</v>
      </c>
      <c r="G56" s="21" t="s">
        <v>8</v>
      </c>
      <c r="H56" s="320" t="s">
        <v>166</v>
      </c>
    </row>
    <row r="57" spans="1:8" ht="15.75">
      <c r="A57" s="301"/>
      <c r="B57" s="321">
        <v>41790</v>
      </c>
      <c r="C57" s="63"/>
      <c r="D57" s="19" t="s">
        <v>7</v>
      </c>
      <c r="E57" s="68"/>
      <c r="F57" s="62" t="s">
        <v>163</v>
      </c>
      <c r="G57" s="21" t="s">
        <v>8</v>
      </c>
      <c r="H57" s="320" t="s">
        <v>167</v>
      </c>
    </row>
    <row r="58" spans="1:8" ht="15.75">
      <c r="A58" s="301"/>
      <c r="B58" s="321"/>
      <c r="C58" s="63"/>
      <c r="D58" s="19" t="s">
        <v>7</v>
      </c>
      <c r="E58" s="68"/>
      <c r="F58" s="62" t="s">
        <v>164</v>
      </c>
      <c r="G58" s="21" t="s">
        <v>8</v>
      </c>
      <c r="H58" s="320" t="s">
        <v>168</v>
      </c>
    </row>
    <row r="59" spans="1:8" ht="16.5" thickBot="1">
      <c r="A59" s="305"/>
      <c r="B59" s="322"/>
      <c r="C59" s="323"/>
      <c r="D59" s="324" t="s">
        <v>7</v>
      </c>
      <c r="E59" s="325"/>
      <c r="F59" s="333" t="s">
        <v>162</v>
      </c>
      <c r="G59" s="334" t="s">
        <v>8</v>
      </c>
      <c r="H59" s="335" t="s">
        <v>165</v>
      </c>
    </row>
    <row r="60" spans="1:8" ht="7.5" customHeight="1">
      <c r="A60" s="295"/>
      <c r="B60" s="114"/>
      <c r="C60" s="73"/>
      <c r="D60" s="19"/>
      <c r="E60" s="73"/>
      <c r="F60" s="67"/>
      <c r="G60" s="21"/>
      <c r="H60" s="67"/>
    </row>
    <row r="61" spans="1:13" ht="15.75">
      <c r="A61" s="384" t="s">
        <v>185</v>
      </c>
      <c r="B61" s="384"/>
      <c r="C61" s="384"/>
      <c r="D61" s="384"/>
      <c r="E61" s="384"/>
      <c r="F61" s="384"/>
      <c r="G61" s="384"/>
      <c r="H61" s="384"/>
      <c r="I61" s="295"/>
      <c r="J61" s="295"/>
      <c r="K61" s="295"/>
      <c r="L61" s="295"/>
      <c r="M61" s="295"/>
    </row>
    <row r="62" spans="1:8" ht="15.75">
      <c r="A62" s="295"/>
      <c r="B62" s="39"/>
      <c r="C62" s="39"/>
      <c r="D62" s="127"/>
      <c r="E62" s="39"/>
      <c r="F62" s="40"/>
      <c r="G62" s="127"/>
      <c r="H62" s="40"/>
    </row>
    <row r="63" ht="15.75">
      <c r="A63" s="295"/>
    </row>
    <row r="64" ht="15.75">
      <c r="A64" s="295"/>
    </row>
    <row r="65" ht="15.75">
      <c r="A65" s="295"/>
    </row>
    <row r="66" ht="15.75">
      <c r="A66" s="295"/>
    </row>
    <row r="67" ht="15.75">
      <c r="A67" s="295"/>
    </row>
    <row r="68" ht="15.75">
      <c r="A68" s="295"/>
    </row>
    <row r="69" ht="15.75">
      <c r="A69" s="295"/>
    </row>
    <row r="70" ht="15.75">
      <c r="A70" s="295"/>
    </row>
    <row r="71" ht="15.75">
      <c r="A71" s="295"/>
    </row>
    <row r="72" ht="15.75">
      <c r="A72" s="295"/>
    </row>
    <row r="73" ht="15.75">
      <c r="A73" s="295"/>
    </row>
    <row r="74" ht="3.75" customHeight="1">
      <c r="A74" s="295"/>
    </row>
    <row r="75" ht="15.75">
      <c r="A75" s="295"/>
    </row>
    <row r="76" ht="15.75">
      <c r="A76" s="295"/>
    </row>
    <row r="77" ht="15.75">
      <c r="A77" s="295"/>
    </row>
    <row r="78" ht="15.75">
      <c r="A78" s="295"/>
    </row>
    <row r="79" ht="15.75">
      <c r="A79" s="295"/>
    </row>
    <row r="80" ht="15.75">
      <c r="A80" s="295"/>
    </row>
    <row r="81" ht="15.75">
      <c r="A81" s="295"/>
    </row>
  </sheetData>
  <sheetProtection/>
  <mergeCells count="9">
    <mergeCell ref="F43:H43"/>
    <mergeCell ref="A61:H61"/>
    <mergeCell ref="A5:H5"/>
    <mergeCell ref="F33:H33"/>
    <mergeCell ref="F35:H35"/>
    <mergeCell ref="A1:H1"/>
    <mergeCell ref="A2:H2"/>
    <mergeCell ref="A3:H3"/>
    <mergeCell ref="A4:H4"/>
  </mergeCells>
  <printOptions horizontalCentered="1"/>
  <pageMargins left="0" right="0" top="0" bottom="0" header="0" footer="0"/>
  <pageSetup fitToHeight="1" fitToWidth="1" horizontalDpi="300" verticalDpi="300" orientation="portrait" paperSize="9" scale="80" r:id="rId2"/>
  <rowBreaks count="1" manualBreakCount="1">
    <brk id="44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85"/>
  <sheetViews>
    <sheetView zoomScalePageLayoutView="0" workbookViewId="0" topLeftCell="A1">
      <selection activeCell="E2" sqref="E2:E8"/>
    </sheetView>
  </sheetViews>
  <sheetFormatPr defaultColWidth="13.625" defaultRowHeight="12.75"/>
  <cols>
    <col min="1" max="1" width="3.625" style="1" customWidth="1"/>
    <col min="2" max="2" width="17.625" style="1" customWidth="1"/>
    <col min="3" max="3" width="2.625" style="1" customWidth="1"/>
    <col min="4" max="4" width="11.625" style="1" customWidth="1"/>
    <col min="5" max="5" width="7.125" style="1" bestFit="1" customWidth="1"/>
    <col min="6" max="6" width="2.625" style="1" customWidth="1"/>
    <col min="7" max="7" width="11.625" style="1" customWidth="1"/>
    <col min="8" max="8" width="7.125" style="1" bestFit="1" customWidth="1"/>
    <col min="9" max="9" width="12.625" style="1" customWidth="1"/>
    <col min="10" max="10" width="3.625" style="1" customWidth="1"/>
    <col min="11" max="11" width="1.625" style="1" customWidth="1"/>
    <col min="12" max="12" width="3.625" style="1" customWidth="1"/>
    <col min="13" max="13" width="20.625" style="1" customWidth="1"/>
    <col min="14" max="14" width="1.625" style="1" customWidth="1"/>
    <col min="15" max="15" width="20.625" style="1" customWidth="1"/>
    <col min="16" max="16" width="3.625" style="1" customWidth="1"/>
    <col min="17" max="17" width="1.625" style="1" customWidth="1"/>
    <col min="18" max="18" width="3.625" style="1" customWidth="1"/>
    <col min="19" max="19" width="12.625" style="1" customWidth="1"/>
    <col min="20" max="20" width="4.625" style="2" customWidth="1"/>
    <col min="21" max="26" width="3.625" style="1" customWidth="1"/>
    <col min="27" max="27" width="5.625" style="1" customWidth="1"/>
    <col min="28" max="28" width="30.625" style="1" customWidth="1"/>
    <col min="29" max="36" width="5.625" style="1" customWidth="1"/>
    <col min="37" max="16384" width="13.625" style="1" customWidth="1"/>
  </cols>
  <sheetData>
    <row r="1" spans="1:8" ht="12.75">
      <c r="A1" s="368" t="s">
        <v>12</v>
      </c>
      <c r="B1" s="369"/>
      <c r="D1" s="368" t="s">
        <v>97</v>
      </c>
      <c r="E1" s="369"/>
      <c r="G1" s="368" t="s">
        <v>98</v>
      </c>
      <c r="H1" s="369"/>
    </row>
    <row r="2" spans="1:8" ht="12.75">
      <c r="A2" s="53">
        <v>1</v>
      </c>
      <c r="B2" s="51"/>
      <c r="C2" s="39"/>
      <c r="D2" s="58" t="s">
        <v>99</v>
      </c>
      <c r="E2" s="55">
        <v>41671</v>
      </c>
      <c r="F2" s="4"/>
      <c r="G2" s="60" t="s">
        <v>108</v>
      </c>
      <c r="H2" s="55"/>
    </row>
    <row r="3" spans="1:8" ht="12.75">
      <c r="A3" s="53">
        <v>2</v>
      </c>
      <c r="B3" s="51"/>
      <c r="C3" s="39"/>
      <c r="D3" s="58" t="s">
        <v>100</v>
      </c>
      <c r="E3" s="55">
        <v>41678</v>
      </c>
      <c r="F3" s="4"/>
      <c r="G3" s="60" t="s">
        <v>109</v>
      </c>
      <c r="H3" s="55"/>
    </row>
    <row r="4" spans="1:8" ht="12.75">
      <c r="A4" s="53">
        <v>3</v>
      </c>
      <c r="B4" s="51"/>
      <c r="C4" s="39"/>
      <c r="D4" s="58" t="s">
        <v>101</v>
      </c>
      <c r="E4" s="55">
        <v>41685</v>
      </c>
      <c r="F4" s="4"/>
      <c r="G4" s="60" t="s">
        <v>110</v>
      </c>
      <c r="H4" s="55"/>
    </row>
    <row r="5" spans="1:8" ht="12.75">
      <c r="A5" s="53">
        <v>4</v>
      </c>
      <c r="B5" s="51"/>
      <c r="C5" s="39"/>
      <c r="D5" s="58" t="s">
        <v>102</v>
      </c>
      <c r="E5" s="55">
        <v>41692</v>
      </c>
      <c r="F5" s="4"/>
      <c r="G5" s="60" t="s">
        <v>111</v>
      </c>
      <c r="H5" s="55"/>
    </row>
    <row r="6" spans="1:8" ht="12.75">
      <c r="A6" s="53">
        <v>5</v>
      </c>
      <c r="B6" s="51"/>
      <c r="C6" s="39"/>
      <c r="D6" s="58" t="s">
        <v>103</v>
      </c>
      <c r="E6" s="55">
        <v>41713</v>
      </c>
      <c r="F6" s="4"/>
      <c r="G6" s="60" t="s">
        <v>112</v>
      </c>
      <c r="H6" s="55"/>
    </row>
    <row r="7" spans="1:8" ht="12.75">
      <c r="A7" s="53">
        <v>6</v>
      </c>
      <c r="B7" s="51"/>
      <c r="C7" s="39"/>
      <c r="D7" s="58" t="s">
        <v>104</v>
      </c>
      <c r="E7" s="55">
        <v>41734</v>
      </c>
      <c r="F7" s="4"/>
      <c r="G7" s="60" t="s">
        <v>113</v>
      </c>
      <c r="H7" s="55"/>
    </row>
    <row r="8" spans="1:8" ht="13.5" thickBot="1">
      <c r="A8" s="53">
        <v>7</v>
      </c>
      <c r="B8" s="51"/>
      <c r="C8" s="39"/>
      <c r="D8" s="58" t="s">
        <v>105</v>
      </c>
      <c r="E8" s="115">
        <v>41748</v>
      </c>
      <c r="F8" s="4"/>
      <c r="G8" s="60" t="s">
        <v>114</v>
      </c>
      <c r="H8" s="55"/>
    </row>
    <row r="9" spans="1:8" ht="12.75">
      <c r="A9" s="53">
        <v>8</v>
      </c>
      <c r="B9" s="51"/>
      <c r="C9" s="39"/>
      <c r="D9" s="58" t="s">
        <v>106</v>
      </c>
      <c r="E9" s="56"/>
      <c r="F9" s="5"/>
      <c r="G9" s="60" t="s">
        <v>115</v>
      </c>
      <c r="H9" s="55"/>
    </row>
    <row r="10" spans="1:8" ht="13.5" thickBot="1">
      <c r="A10" s="53">
        <v>9</v>
      </c>
      <c r="B10" s="51"/>
      <c r="C10" s="39"/>
      <c r="D10" s="59" t="s">
        <v>107</v>
      </c>
      <c r="E10" s="57"/>
      <c r="F10" s="5"/>
      <c r="G10" s="61" t="s">
        <v>116</v>
      </c>
      <c r="H10" s="115"/>
    </row>
    <row r="11" spans="1:7" ht="13.5" thickBot="1">
      <c r="A11" s="54">
        <v>10</v>
      </c>
      <c r="B11" s="52"/>
      <c r="C11" s="39"/>
      <c r="D11" s="3"/>
      <c r="E11" s="5"/>
      <c r="F11" s="5"/>
      <c r="G11" s="5"/>
    </row>
    <row r="12" spans="4:20" ht="23.25">
      <c r="D12" s="4"/>
      <c r="E12" s="4"/>
      <c r="F12" s="4"/>
      <c r="G12" s="4"/>
      <c r="H12" s="4"/>
      <c r="I12" s="74" t="s">
        <v>83</v>
      </c>
      <c r="J12" s="74"/>
      <c r="K12" s="74"/>
      <c r="L12" s="74"/>
      <c r="M12" s="74"/>
      <c r="N12" s="74"/>
      <c r="P12" s="75"/>
      <c r="Q12" s="75"/>
      <c r="R12" s="75"/>
      <c r="S12" s="75" t="s">
        <v>84</v>
      </c>
      <c r="T12" s="1"/>
    </row>
    <row r="13" spans="4:20" ht="12.75">
      <c r="D13" s="4"/>
      <c r="E13" s="4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</row>
    <row r="14" spans="4:20" ht="26.25">
      <c r="D14" s="4"/>
      <c r="E14" s="4"/>
      <c r="F14" s="4"/>
      <c r="G14" s="4"/>
      <c r="H14" s="4"/>
      <c r="I14" s="297" t="s">
        <v>91</v>
      </c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1"/>
    </row>
    <row r="15" spans="4:20" ht="12.75">
      <c r="D15" s="4"/>
      <c r="E15" s="4"/>
      <c r="F15" s="4"/>
      <c r="G15" s="4"/>
      <c r="H15" s="4"/>
      <c r="T15" s="1"/>
    </row>
    <row r="16" spans="4:20" ht="23.25">
      <c r="D16" s="4"/>
      <c r="E16" s="4"/>
      <c r="F16" s="4"/>
      <c r="G16" s="4"/>
      <c r="H16" s="4"/>
      <c r="I16" s="296" t="s">
        <v>126</v>
      </c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1"/>
    </row>
    <row r="17" spans="4:20" ht="12.75">
      <c r="D17" s="4"/>
      <c r="E17" s="4"/>
      <c r="F17" s="4"/>
      <c r="G17" s="4"/>
      <c r="H17" s="4"/>
      <c r="T17" s="1"/>
    </row>
    <row r="18" spans="4:20" ht="20.25">
      <c r="D18" s="4"/>
      <c r="E18" s="4"/>
      <c r="F18" s="4"/>
      <c r="G18" s="4"/>
      <c r="H18" s="4"/>
      <c r="I18" s="327" t="s">
        <v>92</v>
      </c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1"/>
    </row>
    <row r="19" spans="4:20" ht="20.25">
      <c r="D19" s="3"/>
      <c r="E19" s="5"/>
      <c r="F19" s="5"/>
      <c r="G19" s="5"/>
      <c r="H19" s="5"/>
      <c r="I19" s="370" t="s">
        <v>85</v>
      </c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1"/>
    </row>
    <row r="20" spans="4:26" ht="12.75">
      <c r="D20" s="3"/>
      <c r="E20" s="5"/>
      <c r="F20" s="5"/>
      <c r="G20" s="5"/>
      <c r="H20" s="5"/>
      <c r="T20" s="1"/>
      <c r="U20" s="80"/>
      <c r="V20" s="80"/>
      <c r="W20" s="80"/>
      <c r="X20" s="81"/>
      <c r="Y20" s="81"/>
      <c r="Z20" s="81"/>
    </row>
    <row r="21" spans="4:26" ht="12.75">
      <c r="D21" s="3"/>
      <c r="E21" s="5"/>
      <c r="F21" s="5"/>
      <c r="G21" s="5"/>
      <c r="H21" s="5"/>
      <c r="J21" s="1" t="s">
        <v>127</v>
      </c>
      <c r="T21" s="1"/>
      <c r="U21" s="80"/>
      <c r="V21" s="80"/>
      <c r="W21" s="80"/>
      <c r="X21" s="80"/>
      <c r="Y21" s="80"/>
      <c r="Z21" s="80"/>
    </row>
    <row r="22" spans="4:26" ht="12.75">
      <c r="D22" s="3"/>
      <c r="E22" s="5"/>
      <c r="F22" s="5"/>
      <c r="G22" s="5"/>
      <c r="H22" s="5"/>
      <c r="J22" s="1" t="s">
        <v>128</v>
      </c>
      <c r="T22" s="1"/>
      <c r="U22" s="363" t="s">
        <v>0</v>
      </c>
      <c r="V22" s="364"/>
      <c r="W22" s="365"/>
      <c r="X22" s="363" t="s">
        <v>18</v>
      </c>
      <c r="Y22" s="364"/>
      <c r="Z22" s="365"/>
    </row>
    <row r="23" spans="4:26" ht="13.5" thickBot="1">
      <c r="D23" s="3"/>
      <c r="E23" s="5"/>
      <c r="F23" s="5"/>
      <c r="G23" s="5"/>
      <c r="I23" s="9"/>
      <c r="J23" s="10"/>
      <c r="K23" s="9"/>
      <c r="L23" s="10"/>
      <c r="M23" s="9"/>
      <c r="N23" s="9"/>
      <c r="O23" s="9"/>
      <c r="P23" s="9"/>
      <c r="Q23" s="9"/>
      <c r="R23" s="9"/>
      <c r="S23" s="9"/>
      <c r="U23" s="11" t="s">
        <v>3</v>
      </c>
      <c r="V23" s="11" t="s">
        <v>4</v>
      </c>
      <c r="W23" s="11" t="s">
        <v>5</v>
      </c>
      <c r="X23" s="11" t="s">
        <v>3</v>
      </c>
      <c r="Y23" s="11" t="s">
        <v>4</v>
      </c>
      <c r="Z23" s="11" t="s">
        <v>5</v>
      </c>
    </row>
    <row r="24" spans="9:26" ht="16.5" thickTop="1">
      <c r="I24" s="12" t="s">
        <v>22</v>
      </c>
      <c r="J24" s="13"/>
      <c r="K24" s="14" t="s">
        <v>1</v>
      </c>
      <c r="L24" s="15"/>
      <c r="M24" s="13"/>
      <c r="N24" s="14" t="s">
        <v>2</v>
      </c>
      <c r="O24" s="15"/>
      <c r="P24" s="13"/>
      <c r="Q24" s="14" t="s">
        <v>1</v>
      </c>
      <c r="R24" s="15"/>
      <c r="S24" s="84" t="s">
        <v>22</v>
      </c>
      <c r="T24" s="16"/>
      <c r="U24" s="123">
        <f>IF($J24&gt;$L24,1,0)</f>
        <v>0</v>
      </c>
      <c r="V24" s="123">
        <f>IF($J24=$L24,1,0)</f>
        <v>1</v>
      </c>
      <c r="W24" s="123">
        <f>IF($J24&lt;$L24,1,0)</f>
        <v>0</v>
      </c>
      <c r="X24" s="123">
        <f>IF($P24&gt;$R24,1,0)</f>
        <v>0</v>
      </c>
      <c r="Y24" s="123">
        <f>IF($P24=$R24,1,0)</f>
        <v>1</v>
      </c>
      <c r="Z24" s="123">
        <f>IF($P24&lt;$R24,1,0)</f>
        <v>0</v>
      </c>
    </row>
    <row r="25" spans="9:26" ht="15">
      <c r="I25" s="17" t="s">
        <v>6</v>
      </c>
      <c r="J25" s="62"/>
      <c r="K25" s="19" t="s">
        <v>7</v>
      </c>
      <c r="L25" s="66"/>
      <c r="M25" s="67">
        <f>$B$6</f>
        <v>0</v>
      </c>
      <c r="N25" s="19" t="s">
        <v>8</v>
      </c>
      <c r="O25" s="66">
        <f>$B$11</f>
        <v>0</v>
      </c>
      <c r="P25" s="62"/>
      <c r="Q25" s="19" t="s">
        <v>7</v>
      </c>
      <c r="R25" s="66"/>
      <c r="S25" s="89" t="s">
        <v>26</v>
      </c>
      <c r="T25" s="22" t="s">
        <v>55</v>
      </c>
      <c r="U25" s="123">
        <f aca="true" t="shared" si="0" ref="U25:U69">IF($J25&gt;$L25,1,0)</f>
        <v>0</v>
      </c>
      <c r="V25" s="123">
        <f aca="true" t="shared" si="1" ref="V25:V69">IF($J25=$L25,1,0)</f>
        <v>1</v>
      </c>
      <c r="W25" s="123">
        <f aca="true" t="shared" si="2" ref="W25:W69">IF($J25&lt;$L25,1,0)</f>
        <v>0</v>
      </c>
      <c r="X25" s="123">
        <f aca="true" t="shared" si="3" ref="X25:X69">IF($P25&gt;$R25,1,0)</f>
        <v>0</v>
      </c>
      <c r="Y25" s="123">
        <f aca="true" t="shared" si="4" ref="Y25:Y69">IF($P25=$R25,1,0)</f>
        <v>1</v>
      </c>
      <c r="Z25" s="123">
        <f aca="true" t="shared" si="5" ref="Z25:Z69">IF($P25&lt;$R25,1,0)</f>
        <v>0</v>
      </c>
    </row>
    <row r="26" spans="9:26" ht="15">
      <c r="I26" s="23"/>
      <c r="J26" s="62"/>
      <c r="K26" s="19" t="s">
        <v>7</v>
      </c>
      <c r="L26" s="66"/>
      <c r="M26" s="63">
        <f>$B$7</f>
        <v>0</v>
      </c>
      <c r="N26" s="19" t="s">
        <v>8</v>
      </c>
      <c r="O26" s="66">
        <f>$B$5</f>
        <v>0</v>
      </c>
      <c r="P26" s="62"/>
      <c r="Q26" s="19" t="s">
        <v>7</v>
      </c>
      <c r="R26" s="66"/>
      <c r="S26" s="91"/>
      <c r="T26" s="22" t="s">
        <v>56</v>
      </c>
      <c r="U26" s="123">
        <f t="shared" si="0"/>
        <v>0</v>
      </c>
      <c r="V26" s="123">
        <f t="shared" si="1"/>
        <v>1</v>
      </c>
      <c r="W26" s="123">
        <f t="shared" si="2"/>
        <v>0</v>
      </c>
      <c r="X26" s="123">
        <f t="shared" si="3"/>
        <v>0</v>
      </c>
      <c r="Y26" s="123">
        <f t="shared" si="4"/>
        <v>1</v>
      </c>
      <c r="Z26" s="123">
        <f t="shared" si="5"/>
        <v>0</v>
      </c>
    </row>
    <row r="27" spans="9:26" ht="15">
      <c r="I27" s="25">
        <f>$E$2</f>
        <v>41671</v>
      </c>
      <c r="J27" s="63"/>
      <c r="K27" s="19" t="s">
        <v>7</v>
      </c>
      <c r="L27" s="68"/>
      <c r="M27" s="62">
        <f>$B$8</f>
        <v>0</v>
      </c>
      <c r="N27" s="19" t="s">
        <v>8</v>
      </c>
      <c r="O27" s="66">
        <f>$B$4</f>
        <v>0</v>
      </c>
      <c r="P27" s="63"/>
      <c r="Q27" s="19" t="s">
        <v>7</v>
      </c>
      <c r="R27" s="68"/>
      <c r="S27" s="92">
        <f>$H$2</f>
        <v>0</v>
      </c>
      <c r="T27" s="22" t="s">
        <v>38</v>
      </c>
      <c r="U27" s="123">
        <f t="shared" si="0"/>
        <v>0</v>
      </c>
      <c r="V27" s="123">
        <f t="shared" si="1"/>
        <v>1</v>
      </c>
      <c r="W27" s="123">
        <f t="shared" si="2"/>
        <v>0</v>
      </c>
      <c r="X27" s="123">
        <f t="shared" si="3"/>
        <v>0</v>
      </c>
      <c r="Y27" s="123">
        <f t="shared" si="4"/>
        <v>1</v>
      </c>
      <c r="Z27" s="123">
        <f t="shared" si="5"/>
        <v>0</v>
      </c>
    </row>
    <row r="28" spans="9:26" ht="15">
      <c r="I28" s="25"/>
      <c r="J28" s="63"/>
      <c r="K28" s="19" t="s">
        <v>7</v>
      </c>
      <c r="L28" s="68"/>
      <c r="M28" s="62">
        <f>$B$9</f>
        <v>0</v>
      </c>
      <c r="N28" s="19" t="s">
        <v>8</v>
      </c>
      <c r="O28" s="66">
        <f>$B$3</f>
        <v>0</v>
      </c>
      <c r="P28" s="63"/>
      <c r="Q28" s="19" t="s">
        <v>7</v>
      </c>
      <c r="R28" s="68"/>
      <c r="S28" s="92"/>
      <c r="T28" s="22" t="s">
        <v>57</v>
      </c>
      <c r="U28" s="123">
        <f t="shared" si="0"/>
        <v>0</v>
      </c>
      <c r="V28" s="123">
        <f t="shared" si="1"/>
        <v>1</v>
      </c>
      <c r="W28" s="123">
        <f t="shared" si="2"/>
        <v>0</v>
      </c>
      <c r="X28" s="123">
        <f t="shared" si="3"/>
        <v>0</v>
      </c>
      <c r="Y28" s="123">
        <f t="shared" si="4"/>
        <v>1</v>
      </c>
      <c r="Z28" s="123">
        <f t="shared" si="5"/>
        <v>0</v>
      </c>
    </row>
    <row r="29" spans="9:26" ht="15">
      <c r="I29" s="27"/>
      <c r="J29" s="64"/>
      <c r="K29" s="29" t="s">
        <v>7</v>
      </c>
      <c r="L29" s="69"/>
      <c r="M29" s="70">
        <f>$B$10</f>
        <v>0</v>
      </c>
      <c r="N29" s="29" t="s">
        <v>8</v>
      </c>
      <c r="O29" s="111">
        <f>$B$2</f>
        <v>0</v>
      </c>
      <c r="P29" s="64"/>
      <c r="Q29" s="29" t="s">
        <v>7</v>
      </c>
      <c r="R29" s="69"/>
      <c r="S29" s="94"/>
      <c r="T29" s="22" t="s">
        <v>58</v>
      </c>
      <c r="U29" s="123">
        <f t="shared" si="0"/>
        <v>0</v>
      </c>
      <c r="V29" s="123">
        <f t="shared" si="1"/>
        <v>1</v>
      </c>
      <c r="W29" s="123">
        <f t="shared" si="2"/>
        <v>0</v>
      </c>
      <c r="X29" s="123">
        <f t="shared" si="3"/>
        <v>0</v>
      </c>
      <c r="Y29" s="123">
        <f t="shared" si="4"/>
        <v>1</v>
      </c>
      <c r="Z29" s="123">
        <f t="shared" si="5"/>
        <v>0</v>
      </c>
    </row>
    <row r="30" spans="9:26" ht="15">
      <c r="I30" s="17" t="s">
        <v>9</v>
      </c>
      <c r="J30" s="62"/>
      <c r="K30" s="19" t="s">
        <v>7</v>
      </c>
      <c r="L30" s="66"/>
      <c r="M30" s="62">
        <f>$B$2</f>
        <v>0</v>
      </c>
      <c r="N30" s="21" t="s">
        <v>8</v>
      </c>
      <c r="O30" s="66">
        <f>$B$9</f>
        <v>0</v>
      </c>
      <c r="P30" s="62"/>
      <c r="Q30" s="19" t="s">
        <v>7</v>
      </c>
      <c r="R30" s="66"/>
      <c r="S30" s="89" t="s">
        <v>93</v>
      </c>
      <c r="T30" s="22" t="s">
        <v>59</v>
      </c>
      <c r="U30" s="123">
        <f t="shared" si="0"/>
        <v>0</v>
      </c>
      <c r="V30" s="123">
        <f t="shared" si="1"/>
        <v>1</v>
      </c>
      <c r="W30" s="123">
        <f t="shared" si="2"/>
        <v>0</v>
      </c>
      <c r="X30" s="123">
        <f t="shared" si="3"/>
        <v>0</v>
      </c>
      <c r="Y30" s="123">
        <f t="shared" si="4"/>
        <v>1</v>
      </c>
      <c r="Z30" s="123">
        <f t="shared" si="5"/>
        <v>0</v>
      </c>
    </row>
    <row r="31" spans="9:26" ht="15">
      <c r="I31" s="23"/>
      <c r="J31" s="62"/>
      <c r="K31" s="19" t="s">
        <v>7</v>
      </c>
      <c r="L31" s="66"/>
      <c r="M31" s="63">
        <f>$B$3</f>
        <v>0</v>
      </c>
      <c r="N31" s="21" t="s">
        <v>8</v>
      </c>
      <c r="O31" s="66">
        <f>$B$8</f>
        <v>0</v>
      </c>
      <c r="P31" s="62"/>
      <c r="Q31" s="19" t="s">
        <v>7</v>
      </c>
      <c r="R31" s="66"/>
      <c r="S31" s="91"/>
      <c r="T31" s="22" t="s">
        <v>41</v>
      </c>
      <c r="U31" s="123">
        <f t="shared" si="0"/>
        <v>0</v>
      </c>
      <c r="V31" s="123">
        <f t="shared" si="1"/>
        <v>1</v>
      </c>
      <c r="W31" s="123">
        <f t="shared" si="2"/>
        <v>0</v>
      </c>
      <c r="X31" s="123">
        <f t="shared" si="3"/>
        <v>0</v>
      </c>
      <c r="Y31" s="123">
        <f t="shared" si="4"/>
        <v>1</v>
      </c>
      <c r="Z31" s="123">
        <f t="shared" si="5"/>
        <v>0</v>
      </c>
    </row>
    <row r="32" spans="9:26" ht="15">
      <c r="I32" s="25">
        <f>$E$3</f>
        <v>41678</v>
      </c>
      <c r="J32" s="63"/>
      <c r="K32" s="19" t="s">
        <v>7</v>
      </c>
      <c r="L32" s="68"/>
      <c r="M32" s="63">
        <f>$B$4</f>
        <v>0</v>
      </c>
      <c r="N32" s="21" t="s">
        <v>8</v>
      </c>
      <c r="O32" s="66">
        <f>$B$7</f>
        <v>0</v>
      </c>
      <c r="P32" s="63"/>
      <c r="Q32" s="19" t="s">
        <v>7</v>
      </c>
      <c r="R32" s="68"/>
      <c r="S32" s="92">
        <f>$H$3</f>
        <v>0</v>
      </c>
      <c r="T32" s="22" t="s">
        <v>40</v>
      </c>
      <c r="U32" s="123">
        <f t="shared" si="0"/>
        <v>0</v>
      </c>
      <c r="V32" s="123">
        <f t="shared" si="1"/>
        <v>1</v>
      </c>
      <c r="W32" s="123">
        <f t="shared" si="2"/>
        <v>0</v>
      </c>
      <c r="X32" s="123">
        <f t="shared" si="3"/>
        <v>0</v>
      </c>
      <c r="Y32" s="123">
        <f t="shared" si="4"/>
        <v>1</v>
      </c>
      <c r="Z32" s="123">
        <f t="shared" si="5"/>
        <v>0</v>
      </c>
    </row>
    <row r="33" spans="9:26" ht="15">
      <c r="I33" s="25"/>
      <c r="J33" s="63"/>
      <c r="K33" s="19" t="s">
        <v>7</v>
      </c>
      <c r="L33" s="68"/>
      <c r="M33" s="63">
        <f>$B$5</f>
        <v>0</v>
      </c>
      <c r="N33" s="21" t="s">
        <v>8</v>
      </c>
      <c r="O33" s="66">
        <f>$B$6</f>
        <v>0</v>
      </c>
      <c r="P33" s="63"/>
      <c r="Q33" s="19" t="s">
        <v>7</v>
      </c>
      <c r="R33" s="68"/>
      <c r="S33" s="92"/>
      <c r="T33" s="22" t="s">
        <v>39</v>
      </c>
      <c r="U33" s="123">
        <f t="shared" si="0"/>
        <v>0</v>
      </c>
      <c r="V33" s="123">
        <f t="shared" si="1"/>
        <v>1</v>
      </c>
      <c r="W33" s="123">
        <f t="shared" si="2"/>
        <v>0</v>
      </c>
      <c r="X33" s="123">
        <f t="shared" si="3"/>
        <v>0</v>
      </c>
      <c r="Y33" s="123">
        <f t="shared" si="4"/>
        <v>1</v>
      </c>
      <c r="Z33" s="123">
        <f t="shared" si="5"/>
        <v>0</v>
      </c>
    </row>
    <row r="34" spans="9:26" ht="15">
      <c r="I34" s="27"/>
      <c r="J34" s="64"/>
      <c r="K34" s="29" t="s">
        <v>7</v>
      </c>
      <c r="L34" s="69"/>
      <c r="M34" s="70">
        <f>$B$11</f>
        <v>0</v>
      </c>
      <c r="N34" s="32" t="s">
        <v>8</v>
      </c>
      <c r="O34" s="111">
        <f>$B$10</f>
        <v>0</v>
      </c>
      <c r="P34" s="64"/>
      <c r="Q34" s="29" t="s">
        <v>7</v>
      </c>
      <c r="R34" s="69"/>
      <c r="S34" s="94"/>
      <c r="T34" s="22" t="s">
        <v>60</v>
      </c>
      <c r="U34" s="123">
        <f t="shared" si="0"/>
        <v>0</v>
      </c>
      <c r="V34" s="123">
        <f t="shared" si="1"/>
        <v>1</v>
      </c>
      <c r="W34" s="123">
        <f t="shared" si="2"/>
        <v>0</v>
      </c>
      <c r="X34" s="123">
        <f t="shared" si="3"/>
        <v>0</v>
      </c>
      <c r="Y34" s="123">
        <f t="shared" si="4"/>
        <v>1</v>
      </c>
      <c r="Z34" s="123">
        <f t="shared" si="5"/>
        <v>0</v>
      </c>
    </row>
    <row r="35" spans="9:26" ht="15">
      <c r="I35" s="17" t="s">
        <v>10</v>
      </c>
      <c r="J35" s="62"/>
      <c r="K35" s="19" t="s">
        <v>7</v>
      </c>
      <c r="L35" s="66"/>
      <c r="M35" s="62">
        <f>$B$5</f>
        <v>0</v>
      </c>
      <c r="N35" s="21" t="s">
        <v>8</v>
      </c>
      <c r="O35" s="66">
        <f>$B$11</f>
        <v>0</v>
      </c>
      <c r="P35" s="62"/>
      <c r="Q35" s="19" t="s">
        <v>7</v>
      </c>
      <c r="R35" s="66"/>
      <c r="S35" s="89" t="s">
        <v>94</v>
      </c>
      <c r="T35" s="22" t="s">
        <v>61</v>
      </c>
      <c r="U35" s="123">
        <f t="shared" si="0"/>
        <v>0</v>
      </c>
      <c r="V35" s="123">
        <f t="shared" si="1"/>
        <v>1</v>
      </c>
      <c r="W35" s="123">
        <f t="shared" si="2"/>
        <v>0</v>
      </c>
      <c r="X35" s="123">
        <f t="shared" si="3"/>
        <v>0</v>
      </c>
      <c r="Y35" s="123">
        <f t="shared" si="4"/>
        <v>1</v>
      </c>
      <c r="Z35" s="123">
        <f t="shared" si="5"/>
        <v>0</v>
      </c>
    </row>
    <row r="36" spans="9:26" ht="15">
      <c r="I36" s="17"/>
      <c r="J36" s="62"/>
      <c r="K36" s="19" t="s">
        <v>7</v>
      </c>
      <c r="L36" s="66"/>
      <c r="M36" s="62">
        <f>$B$6</f>
        <v>0</v>
      </c>
      <c r="N36" s="21" t="s">
        <v>8</v>
      </c>
      <c r="O36" s="66">
        <f>$B$4</f>
        <v>0</v>
      </c>
      <c r="P36" s="62"/>
      <c r="Q36" s="19" t="s">
        <v>7</v>
      </c>
      <c r="R36" s="66"/>
      <c r="S36" s="89"/>
      <c r="T36" s="22" t="s">
        <v>62</v>
      </c>
      <c r="U36" s="123">
        <f t="shared" si="0"/>
        <v>0</v>
      </c>
      <c r="V36" s="123">
        <f t="shared" si="1"/>
        <v>1</v>
      </c>
      <c r="W36" s="123">
        <f t="shared" si="2"/>
        <v>0</v>
      </c>
      <c r="X36" s="123">
        <f t="shared" si="3"/>
        <v>0</v>
      </c>
      <c r="Y36" s="123">
        <f t="shared" si="4"/>
        <v>1</v>
      </c>
      <c r="Z36" s="123">
        <f t="shared" si="5"/>
        <v>0</v>
      </c>
    </row>
    <row r="37" spans="9:26" ht="15">
      <c r="I37" s="25">
        <f>$E$4</f>
        <v>41685</v>
      </c>
      <c r="J37" s="63"/>
      <c r="K37" s="19" t="s">
        <v>7</v>
      </c>
      <c r="L37" s="68"/>
      <c r="M37" s="62">
        <f>$B$7</f>
        <v>0</v>
      </c>
      <c r="N37" s="21" t="s">
        <v>8</v>
      </c>
      <c r="O37" s="68">
        <f>$B$3</f>
        <v>0</v>
      </c>
      <c r="P37" s="63"/>
      <c r="Q37" s="19" t="s">
        <v>7</v>
      </c>
      <c r="R37" s="68"/>
      <c r="S37" s="92">
        <f>$H$4</f>
        <v>0</v>
      </c>
      <c r="T37" s="22" t="s">
        <v>44</v>
      </c>
      <c r="U37" s="123">
        <f t="shared" si="0"/>
        <v>0</v>
      </c>
      <c r="V37" s="123">
        <f t="shared" si="1"/>
        <v>1</v>
      </c>
      <c r="W37" s="123">
        <f t="shared" si="2"/>
        <v>0</v>
      </c>
      <c r="X37" s="123">
        <f t="shared" si="3"/>
        <v>0</v>
      </c>
      <c r="Y37" s="123">
        <f t="shared" si="4"/>
        <v>1</v>
      </c>
      <c r="Z37" s="123">
        <f t="shared" si="5"/>
        <v>0</v>
      </c>
    </row>
    <row r="38" spans="9:26" ht="15">
      <c r="I38" s="25"/>
      <c r="J38" s="63"/>
      <c r="K38" s="19" t="s">
        <v>7</v>
      </c>
      <c r="L38" s="68"/>
      <c r="M38" s="62">
        <f>$B$8</f>
        <v>0</v>
      </c>
      <c r="N38" s="21" t="s">
        <v>8</v>
      </c>
      <c r="O38" s="68">
        <f>$B$2</f>
        <v>0</v>
      </c>
      <c r="P38" s="63"/>
      <c r="Q38" s="19" t="s">
        <v>7</v>
      </c>
      <c r="R38" s="68"/>
      <c r="S38" s="92"/>
      <c r="T38" s="22" t="s">
        <v>48</v>
      </c>
      <c r="U38" s="123">
        <f t="shared" si="0"/>
        <v>0</v>
      </c>
      <c r="V38" s="123">
        <f t="shared" si="1"/>
        <v>1</v>
      </c>
      <c r="W38" s="123">
        <f t="shared" si="2"/>
        <v>0</v>
      </c>
      <c r="X38" s="123">
        <f t="shared" si="3"/>
        <v>0</v>
      </c>
      <c r="Y38" s="123">
        <f t="shared" si="4"/>
        <v>1</v>
      </c>
      <c r="Z38" s="123">
        <f t="shared" si="5"/>
        <v>0</v>
      </c>
    </row>
    <row r="39" spans="9:26" ht="15">
      <c r="I39" s="27"/>
      <c r="J39" s="64"/>
      <c r="K39" s="29" t="s">
        <v>7</v>
      </c>
      <c r="L39" s="69"/>
      <c r="M39" s="70">
        <f>$B$9</f>
        <v>0</v>
      </c>
      <c r="N39" s="32" t="s">
        <v>8</v>
      </c>
      <c r="O39" s="111">
        <f>$B$10</f>
        <v>0</v>
      </c>
      <c r="P39" s="64"/>
      <c r="Q39" s="29" t="s">
        <v>7</v>
      </c>
      <c r="R39" s="69"/>
      <c r="S39" s="94"/>
      <c r="T39" s="22" t="s">
        <v>38</v>
      </c>
      <c r="U39" s="123">
        <f t="shared" si="0"/>
        <v>0</v>
      </c>
      <c r="V39" s="123">
        <f t="shared" si="1"/>
        <v>1</v>
      </c>
      <c r="W39" s="123">
        <f t="shared" si="2"/>
        <v>0</v>
      </c>
      <c r="X39" s="123">
        <f t="shared" si="3"/>
        <v>0</v>
      </c>
      <c r="Y39" s="123">
        <f t="shared" si="4"/>
        <v>1</v>
      </c>
      <c r="Z39" s="123">
        <f t="shared" si="5"/>
        <v>0</v>
      </c>
    </row>
    <row r="40" spans="9:26" ht="15">
      <c r="I40" s="17" t="s">
        <v>19</v>
      </c>
      <c r="J40" s="62"/>
      <c r="K40" s="19" t="s">
        <v>7</v>
      </c>
      <c r="L40" s="66"/>
      <c r="M40" s="62">
        <f>$B$2</f>
        <v>0</v>
      </c>
      <c r="N40" s="21" t="s">
        <v>8</v>
      </c>
      <c r="O40" s="68">
        <f>$B$7</f>
        <v>0</v>
      </c>
      <c r="P40" s="62"/>
      <c r="Q40" s="19" t="s">
        <v>7</v>
      </c>
      <c r="R40" s="66"/>
      <c r="S40" s="89" t="s">
        <v>95</v>
      </c>
      <c r="T40" s="22" t="s">
        <v>63</v>
      </c>
      <c r="U40" s="123">
        <f t="shared" si="0"/>
        <v>0</v>
      </c>
      <c r="V40" s="123">
        <f t="shared" si="1"/>
        <v>1</v>
      </c>
      <c r="W40" s="123">
        <f t="shared" si="2"/>
        <v>0</v>
      </c>
      <c r="X40" s="123">
        <f t="shared" si="3"/>
        <v>0</v>
      </c>
      <c r="Y40" s="123">
        <f t="shared" si="4"/>
        <v>1</v>
      </c>
      <c r="Z40" s="123">
        <f t="shared" si="5"/>
        <v>0</v>
      </c>
    </row>
    <row r="41" spans="9:26" ht="15">
      <c r="I41" s="23"/>
      <c r="J41" s="62"/>
      <c r="K41" s="19" t="s">
        <v>7</v>
      </c>
      <c r="L41" s="66"/>
      <c r="M41" s="62">
        <f>$B$3</f>
        <v>0</v>
      </c>
      <c r="N41" s="21" t="s">
        <v>8</v>
      </c>
      <c r="O41" s="66">
        <f>$B$6</f>
        <v>0</v>
      </c>
      <c r="P41" s="62"/>
      <c r="Q41" s="19" t="s">
        <v>7</v>
      </c>
      <c r="R41" s="66"/>
      <c r="S41" s="91"/>
      <c r="T41" s="22" t="s">
        <v>64</v>
      </c>
      <c r="U41" s="123">
        <f t="shared" si="0"/>
        <v>0</v>
      </c>
      <c r="V41" s="123">
        <f t="shared" si="1"/>
        <v>1</v>
      </c>
      <c r="W41" s="123">
        <f t="shared" si="2"/>
        <v>0</v>
      </c>
      <c r="X41" s="123">
        <f t="shared" si="3"/>
        <v>0</v>
      </c>
      <c r="Y41" s="123">
        <f t="shared" si="4"/>
        <v>1</v>
      </c>
      <c r="Z41" s="123">
        <f t="shared" si="5"/>
        <v>0</v>
      </c>
    </row>
    <row r="42" spans="9:26" ht="15">
      <c r="I42" s="25">
        <f>$E$5</f>
        <v>41692</v>
      </c>
      <c r="J42" s="63"/>
      <c r="K42" s="19" t="s">
        <v>7</v>
      </c>
      <c r="L42" s="68"/>
      <c r="M42" s="62">
        <f>$B$4</f>
        <v>0</v>
      </c>
      <c r="N42" s="21" t="s">
        <v>8</v>
      </c>
      <c r="O42" s="66">
        <f>$B$5</f>
        <v>0</v>
      </c>
      <c r="P42" s="63"/>
      <c r="Q42" s="19" t="s">
        <v>7</v>
      </c>
      <c r="R42" s="68"/>
      <c r="S42" s="92">
        <f>$H$5</f>
        <v>0</v>
      </c>
      <c r="T42" s="22" t="s">
        <v>28</v>
      </c>
      <c r="U42" s="123">
        <f t="shared" si="0"/>
        <v>0</v>
      </c>
      <c r="V42" s="123">
        <f t="shared" si="1"/>
        <v>1</v>
      </c>
      <c r="W42" s="123">
        <f t="shared" si="2"/>
        <v>0</v>
      </c>
      <c r="X42" s="123">
        <f t="shared" si="3"/>
        <v>0</v>
      </c>
      <c r="Y42" s="123">
        <f t="shared" si="4"/>
        <v>1</v>
      </c>
      <c r="Z42" s="123">
        <f t="shared" si="5"/>
        <v>0</v>
      </c>
    </row>
    <row r="43" spans="9:26" ht="15">
      <c r="I43" s="25"/>
      <c r="J43" s="63"/>
      <c r="K43" s="19" t="s">
        <v>7</v>
      </c>
      <c r="L43" s="68"/>
      <c r="M43" s="62">
        <f>$B$10</f>
        <v>0</v>
      </c>
      <c r="N43" s="21" t="s">
        <v>8</v>
      </c>
      <c r="O43" s="66">
        <f>$B$8</f>
        <v>0</v>
      </c>
      <c r="P43" s="63"/>
      <c r="Q43" s="19" t="s">
        <v>7</v>
      </c>
      <c r="R43" s="68"/>
      <c r="S43" s="92"/>
      <c r="T43" s="22" t="s">
        <v>65</v>
      </c>
      <c r="U43" s="123">
        <f t="shared" si="0"/>
        <v>0</v>
      </c>
      <c r="V43" s="123">
        <f t="shared" si="1"/>
        <v>1</v>
      </c>
      <c r="W43" s="123">
        <f t="shared" si="2"/>
        <v>0</v>
      </c>
      <c r="X43" s="123">
        <f t="shared" si="3"/>
        <v>0</v>
      </c>
      <c r="Y43" s="123">
        <f t="shared" si="4"/>
        <v>1</v>
      </c>
      <c r="Z43" s="123">
        <f t="shared" si="5"/>
        <v>0</v>
      </c>
    </row>
    <row r="44" spans="9:26" ht="15">
      <c r="I44" s="27"/>
      <c r="J44" s="64"/>
      <c r="K44" s="29" t="s">
        <v>7</v>
      </c>
      <c r="L44" s="69"/>
      <c r="M44" s="70">
        <f>$B$11</f>
        <v>0</v>
      </c>
      <c r="N44" s="32" t="s">
        <v>8</v>
      </c>
      <c r="O44" s="111">
        <f>$B$9</f>
        <v>0</v>
      </c>
      <c r="P44" s="64"/>
      <c r="Q44" s="29" t="s">
        <v>7</v>
      </c>
      <c r="R44" s="69"/>
      <c r="S44" s="94"/>
      <c r="T44" s="22" t="s">
        <v>66</v>
      </c>
      <c r="U44" s="123">
        <f t="shared" si="0"/>
        <v>0</v>
      </c>
      <c r="V44" s="123">
        <f t="shared" si="1"/>
        <v>1</v>
      </c>
      <c r="W44" s="123">
        <f t="shared" si="2"/>
        <v>0</v>
      </c>
      <c r="X44" s="123">
        <f t="shared" si="3"/>
        <v>0</v>
      </c>
      <c r="Y44" s="123">
        <f t="shared" si="4"/>
        <v>1</v>
      </c>
      <c r="Z44" s="123">
        <f t="shared" si="5"/>
        <v>0</v>
      </c>
    </row>
    <row r="45" spans="9:26" ht="15">
      <c r="I45" s="17" t="s">
        <v>20</v>
      </c>
      <c r="J45" s="62"/>
      <c r="K45" s="19" t="s">
        <v>7</v>
      </c>
      <c r="L45" s="66"/>
      <c r="M45" s="62">
        <f>$B$4</f>
        <v>0</v>
      </c>
      <c r="N45" s="21" t="s">
        <v>8</v>
      </c>
      <c r="O45" s="66">
        <f>$B$11</f>
        <v>0</v>
      </c>
      <c r="P45" s="62"/>
      <c r="Q45" s="19" t="s">
        <v>7</v>
      </c>
      <c r="R45" s="66"/>
      <c r="S45" s="89" t="s">
        <v>96</v>
      </c>
      <c r="T45" s="22" t="s">
        <v>67</v>
      </c>
      <c r="U45" s="123">
        <f t="shared" si="0"/>
        <v>0</v>
      </c>
      <c r="V45" s="123">
        <f t="shared" si="1"/>
        <v>1</v>
      </c>
      <c r="W45" s="123">
        <f t="shared" si="2"/>
        <v>0</v>
      </c>
      <c r="X45" s="123">
        <f t="shared" si="3"/>
        <v>0</v>
      </c>
      <c r="Y45" s="123">
        <f t="shared" si="4"/>
        <v>1</v>
      </c>
      <c r="Z45" s="123">
        <f t="shared" si="5"/>
        <v>0</v>
      </c>
    </row>
    <row r="46" spans="9:26" ht="15">
      <c r="I46" s="23"/>
      <c r="J46" s="62"/>
      <c r="K46" s="19" t="s">
        <v>7</v>
      </c>
      <c r="L46" s="66"/>
      <c r="M46" s="63">
        <f>$B$5</f>
        <v>0</v>
      </c>
      <c r="N46" s="21" t="s">
        <v>8</v>
      </c>
      <c r="O46" s="66">
        <f>$B$3</f>
        <v>0</v>
      </c>
      <c r="P46" s="62"/>
      <c r="Q46" s="19" t="s">
        <v>7</v>
      </c>
      <c r="R46" s="66"/>
      <c r="S46" s="91"/>
      <c r="T46" s="22" t="s">
        <v>53</v>
      </c>
      <c r="U46" s="123">
        <f t="shared" si="0"/>
        <v>0</v>
      </c>
      <c r="V46" s="123">
        <f t="shared" si="1"/>
        <v>1</v>
      </c>
      <c r="W46" s="123">
        <f t="shared" si="2"/>
        <v>0</v>
      </c>
      <c r="X46" s="123">
        <f t="shared" si="3"/>
        <v>0</v>
      </c>
      <c r="Y46" s="123">
        <f t="shared" si="4"/>
        <v>1</v>
      </c>
      <c r="Z46" s="123">
        <f t="shared" si="5"/>
        <v>0</v>
      </c>
    </row>
    <row r="47" spans="9:26" ht="15">
      <c r="I47" s="25">
        <f>$E$6</f>
        <v>41713</v>
      </c>
      <c r="J47" s="63"/>
      <c r="K47" s="19" t="s">
        <v>7</v>
      </c>
      <c r="L47" s="68"/>
      <c r="M47" s="62">
        <f>$B$6</f>
        <v>0</v>
      </c>
      <c r="N47" s="21" t="s">
        <v>8</v>
      </c>
      <c r="O47" s="66">
        <f>$B$2</f>
        <v>0</v>
      </c>
      <c r="P47" s="63"/>
      <c r="Q47" s="19" t="s">
        <v>7</v>
      </c>
      <c r="R47" s="68"/>
      <c r="S47" s="92">
        <f>$H$6</f>
        <v>0</v>
      </c>
      <c r="T47" s="22" t="s">
        <v>68</v>
      </c>
      <c r="U47" s="123">
        <f t="shared" si="0"/>
        <v>0</v>
      </c>
      <c r="V47" s="123">
        <f t="shared" si="1"/>
        <v>1</v>
      </c>
      <c r="W47" s="123">
        <f t="shared" si="2"/>
        <v>0</v>
      </c>
      <c r="X47" s="123">
        <f t="shared" si="3"/>
        <v>0</v>
      </c>
      <c r="Y47" s="123">
        <f t="shared" si="4"/>
        <v>1</v>
      </c>
      <c r="Z47" s="123">
        <f t="shared" si="5"/>
        <v>0</v>
      </c>
    </row>
    <row r="48" spans="9:26" ht="15">
      <c r="I48" s="25"/>
      <c r="J48" s="63"/>
      <c r="K48" s="19" t="s">
        <v>7</v>
      </c>
      <c r="L48" s="68"/>
      <c r="M48" s="62">
        <f>$B$7</f>
        <v>0</v>
      </c>
      <c r="N48" s="21" t="s">
        <v>8</v>
      </c>
      <c r="O48" s="66">
        <f>$B$10</f>
        <v>0</v>
      </c>
      <c r="P48" s="63"/>
      <c r="Q48" s="19" t="s">
        <v>7</v>
      </c>
      <c r="R48" s="68"/>
      <c r="S48" s="92"/>
      <c r="T48" s="22" t="s">
        <v>69</v>
      </c>
      <c r="U48" s="123">
        <f t="shared" si="0"/>
        <v>0</v>
      </c>
      <c r="V48" s="123">
        <f t="shared" si="1"/>
        <v>1</v>
      </c>
      <c r="W48" s="123">
        <f t="shared" si="2"/>
        <v>0</v>
      </c>
      <c r="X48" s="123">
        <f t="shared" si="3"/>
        <v>0</v>
      </c>
      <c r="Y48" s="123">
        <f t="shared" si="4"/>
        <v>1</v>
      </c>
      <c r="Z48" s="123">
        <f t="shared" si="5"/>
        <v>0</v>
      </c>
    </row>
    <row r="49" spans="9:26" ht="15">
      <c r="I49" s="27"/>
      <c r="J49" s="64"/>
      <c r="K49" s="29" t="s">
        <v>7</v>
      </c>
      <c r="L49" s="69"/>
      <c r="M49" s="70">
        <f>$B$8</f>
        <v>0</v>
      </c>
      <c r="N49" s="32" t="s">
        <v>8</v>
      </c>
      <c r="O49" s="111">
        <f>$B$9</f>
        <v>0</v>
      </c>
      <c r="P49" s="64"/>
      <c r="Q49" s="29" t="s">
        <v>7</v>
      </c>
      <c r="R49" s="69"/>
      <c r="S49" s="94"/>
      <c r="T49" s="22" t="s">
        <v>30</v>
      </c>
      <c r="U49" s="123">
        <f t="shared" si="0"/>
        <v>0</v>
      </c>
      <c r="V49" s="123">
        <f t="shared" si="1"/>
        <v>1</v>
      </c>
      <c r="W49" s="123">
        <f t="shared" si="2"/>
        <v>0</v>
      </c>
      <c r="X49" s="123">
        <f t="shared" si="3"/>
        <v>0</v>
      </c>
      <c r="Y49" s="123">
        <f t="shared" si="4"/>
        <v>1</v>
      </c>
      <c r="Z49" s="123">
        <f t="shared" si="5"/>
        <v>0</v>
      </c>
    </row>
    <row r="50" spans="9:26" ht="15">
      <c r="I50" s="17" t="s">
        <v>21</v>
      </c>
      <c r="J50" s="62"/>
      <c r="K50" s="19" t="s">
        <v>7</v>
      </c>
      <c r="L50" s="66"/>
      <c r="M50" s="62">
        <f>$B$2</f>
        <v>0</v>
      </c>
      <c r="N50" s="21" t="s">
        <v>8</v>
      </c>
      <c r="O50" s="66">
        <f>$B$5</f>
        <v>0</v>
      </c>
      <c r="P50" s="62"/>
      <c r="Q50" s="19" t="s">
        <v>7</v>
      </c>
      <c r="R50" s="66"/>
      <c r="S50" s="89" t="s">
        <v>120</v>
      </c>
      <c r="T50" s="22" t="s">
        <v>35</v>
      </c>
      <c r="U50" s="123">
        <f t="shared" si="0"/>
        <v>0</v>
      </c>
      <c r="V50" s="123">
        <f t="shared" si="1"/>
        <v>1</v>
      </c>
      <c r="W50" s="123">
        <f t="shared" si="2"/>
        <v>0</v>
      </c>
      <c r="X50" s="123">
        <f t="shared" si="3"/>
        <v>0</v>
      </c>
      <c r="Y50" s="123">
        <f t="shared" si="4"/>
        <v>1</v>
      </c>
      <c r="Z50" s="123">
        <f t="shared" si="5"/>
        <v>0</v>
      </c>
    </row>
    <row r="51" spans="9:26" ht="15">
      <c r="I51" s="23"/>
      <c r="J51" s="62"/>
      <c r="K51" s="19" t="s">
        <v>7</v>
      </c>
      <c r="L51" s="66"/>
      <c r="M51" s="63">
        <f>$B$3</f>
        <v>0</v>
      </c>
      <c r="N51" s="21" t="s">
        <v>8</v>
      </c>
      <c r="O51" s="66">
        <f>$B$4</f>
        <v>0</v>
      </c>
      <c r="P51" s="62"/>
      <c r="Q51" s="19" t="s">
        <v>7</v>
      </c>
      <c r="R51" s="66"/>
      <c r="S51" s="91"/>
      <c r="T51" s="22" t="s">
        <v>33</v>
      </c>
      <c r="U51" s="123">
        <f t="shared" si="0"/>
        <v>0</v>
      </c>
      <c r="V51" s="123">
        <f t="shared" si="1"/>
        <v>1</v>
      </c>
      <c r="W51" s="123">
        <f t="shared" si="2"/>
        <v>0</v>
      </c>
      <c r="X51" s="123">
        <f t="shared" si="3"/>
        <v>0</v>
      </c>
      <c r="Y51" s="123">
        <f t="shared" si="4"/>
        <v>1</v>
      </c>
      <c r="Z51" s="123">
        <f t="shared" si="5"/>
        <v>0</v>
      </c>
    </row>
    <row r="52" spans="9:26" ht="15">
      <c r="I52" s="25">
        <f>$E$7</f>
        <v>41734</v>
      </c>
      <c r="J52" s="63"/>
      <c r="K52" s="19" t="s">
        <v>7</v>
      </c>
      <c r="L52" s="68"/>
      <c r="M52" s="62">
        <f>$B$9</f>
        <v>0</v>
      </c>
      <c r="N52" s="21" t="s">
        <v>8</v>
      </c>
      <c r="O52" s="66">
        <f>$B$7</f>
        <v>0</v>
      </c>
      <c r="P52" s="63"/>
      <c r="Q52" s="19" t="s">
        <v>7</v>
      </c>
      <c r="R52" s="68"/>
      <c r="S52" s="92">
        <f>$H$7</f>
        <v>0</v>
      </c>
      <c r="T52" s="22" t="s">
        <v>70</v>
      </c>
      <c r="U52" s="123">
        <f t="shared" si="0"/>
        <v>0</v>
      </c>
      <c r="V52" s="123">
        <f t="shared" si="1"/>
        <v>1</v>
      </c>
      <c r="W52" s="123">
        <f t="shared" si="2"/>
        <v>0</v>
      </c>
      <c r="X52" s="123">
        <f t="shared" si="3"/>
        <v>0</v>
      </c>
      <c r="Y52" s="123">
        <f t="shared" si="4"/>
        <v>1</v>
      </c>
      <c r="Z52" s="123">
        <f t="shared" si="5"/>
        <v>0</v>
      </c>
    </row>
    <row r="53" spans="9:26" ht="15">
      <c r="I53" s="25"/>
      <c r="J53" s="63"/>
      <c r="K53" s="19" t="s">
        <v>7</v>
      </c>
      <c r="L53" s="68"/>
      <c r="M53" s="62">
        <f>$B$10</f>
        <v>0</v>
      </c>
      <c r="N53" s="21" t="s">
        <v>8</v>
      </c>
      <c r="O53" s="66">
        <f>$B$6</f>
        <v>0</v>
      </c>
      <c r="P53" s="63"/>
      <c r="Q53" s="19" t="s">
        <v>7</v>
      </c>
      <c r="R53" s="68"/>
      <c r="S53" s="92"/>
      <c r="T53" s="22" t="s">
        <v>71</v>
      </c>
      <c r="U53" s="123">
        <f t="shared" si="0"/>
        <v>0</v>
      </c>
      <c r="V53" s="123">
        <f t="shared" si="1"/>
        <v>1</v>
      </c>
      <c r="W53" s="123">
        <f t="shared" si="2"/>
        <v>0</v>
      </c>
      <c r="X53" s="123">
        <f t="shared" si="3"/>
        <v>0</v>
      </c>
      <c r="Y53" s="123">
        <f t="shared" si="4"/>
        <v>1</v>
      </c>
      <c r="Z53" s="123">
        <f t="shared" si="5"/>
        <v>0</v>
      </c>
    </row>
    <row r="54" spans="9:26" ht="15.75" thickBot="1">
      <c r="I54" s="33"/>
      <c r="J54" s="65"/>
      <c r="K54" s="35" t="s">
        <v>7</v>
      </c>
      <c r="L54" s="71"/>
      <c r="M54" s="72">
        <f>$B$11</f>
        <v>0</v>
      </c>
      <c r="N54" s="38" t="s">
        <v>8</v>
      </c>
      <c r="O54" s="112">
        <f>$B$8</f>
        <v>0</v>
      </c>
      <c r="P54" s="65"/>
      <c r="Q54" s="35" t="s">
        <v>7</v>
      </c>
      <c r="R54" s="71"/>
      <c r="S54" s="97"/>
      <c r="T54" s="22" t="s">
        <v>72</v>
      </c>
      <c r="U54" s="123">
        <f t="shared" si="0"/>
        <v>0</v>
      </c>
      <c r="V54" s="123">
        <f t="shared" si="1"/>
        <v>1</v>
      </c>
      <c r="W54" s="123">
        <f t="shared" si="2"/>
        <v>0</v>
      </c>
      <c r="X54" s="123">
        <f t="shared" si="3"/>
        <v>0</v>
      </c>
      <c r="Y54" s="123">
        <f t="shared" si="4"/>
        <v>1</v>
      </c>
      <c r="Z54" s="123">
        <f t="shared" si="5"/>
        <v>0</v>
      </c>
    </row>
    <row r="55" spans="9:26" ht="15.75" thickTop="1">
      <c r="I55" s="117" t="s">
        <v>23</v>
      </c>
      <c r="J55" s="118"/>
      <c r="K55" s="119" t="s">
        <v>7</v>
      </c>
      <c r="L55" s="120"/>
      <c r="M55" s="118">
        <f>$B$4</f>
        <v>0</v>
      </c>
      <c r="N55" s="121" t="s">
        <v>8</v>
      </c>
      <c r="O55" s="120">
        <f>$B$2</f>
        <v>0</v>
      </c>
      <c r="P55" s="118"/>
      <c r="Q55" s="119" t="s">
        <v>7</v>
      </c>
      <c r="R55" s="120"/>
      <c r="S55" s="122" t="s">
        <v>119</v>
      </c>
      <c r="T55" s="22" t="s">
        <v>73</v>
      </c>
      <c r="U55" s="123">
        <f t="shared" si="0"/>
        <v>0</v>
      </c>
      <c r="V55" s="123">
        <f t="shared" si="1"/>
        <v>1</v>
      </c>
      <c r="W55" s="123">
        <f t="shared" si="2"/>
        <v>0</v>
      </c>
      <c r="X55" s="123">
        <f t="shared" si="3"/>
        <v>0</v>
      </c>
      <c r="Y55" s="123">
        <f t="shared" si="4"/>
        <v>1</v>
      </c>
      <c r="Z55" s="123">
        <f t="shared" si="5"/>
        <v>0</v>
      </c>
    </row>
    <row r="56" spans="9:26" ht="15">
      <c r="I56" s="23"/>
      <c r="J56" s="62"/>
      <c r="K56" s="19" t="s">
        <v>7</v>
      </c>
      <c r="L56" s="66"/>
      <c r="M56" s="63">
        <f>$B$3</f>
        <v>0</v>
      </c>
      <c r="N56" s="21" t="s">
        <v>8</v>
      </c>
      <c r="O56" s="66">
        <f>$B$11</f>
        <v>0</v>
      </c>
      <c r="P56" s="62"/>
      <c r="Q56" s="19" t="s">
        <v>7</v>
      </c>
      <c r="R56" s="66"/>
      <c r="S56" s="91"/>
      <c r="T56" s="22" t="s">
        <v>74</v>
      </c>
      <c r="U56" s="123">
        <f t="shared" si="0"/>
        <v>0</v>
      </c>
      <c r="V56" s="123">
        <f t="shared" si="1"/>
        <v>1</v>
      </c>
      <c r="W56" s="123">
        <f t="shared" si="2"/>
        <v>0</v>
      </c>
      <c r="X56" s="123">
        <f t="shared" si="3"/>
        <v>0</v>
      </c>
      <c r="Y56" s="123">
        <f t="shared" si="4"/>
        <v>1</v>
      </c>
      <c r="Z56" s="123">
        <f t="shared" si="5"/>
        <v>0</v>
      </c>
    </row>
    <row r="57" spans="9:26" ht="15">
      <c r="I57" s="25">
        <f>$E$8</f>
        <v>41748</v>
      </c>
      <c r="J57" s="63"/>
      <c r="K57" s="19" t="s">
        <v>7</v>
      </c>
      <c r="L57" s="68"/>
      <c r="M57" s="62">
        <f>$B$5</f>
        <v>0</v>
      </c>
      <c r="N57" s="21" t="s">
        <v>8</v>
      </c>
      <c r="O57" s="66">
        <f>$B$10</f>
        <v>0</v>
      </c>
      <c r="P57" s="63"/>
      <c r="Q57" s="19" t="s">
        <v>7</v>
      </c>
      <c r="R57" s="68"/>
      <c r="S57" s="92">
        <f>$H$8</f>
        <v>0</v>
      </c>
      <c r="T57" s="22" t="s">
        <v>75</v>
      </c>
      <c r="U57" s="123">
        <f t="shared" si="0"/>
        <v>0</v>
      </c>
      <c r="V57" s="123">
        <f t="shared" si="1"/>
        <v>1</v>
      </c>
      <c r="W57" s="123">
        <f t="shared" si="2"/>
        <v>0</v>
      </c>
      <c r="X57" s="123">
        <f t="shared" si="3"/>
        <v>0</v>
      </c>
      <c r="Y57" s="123">
        <f t="shared" si="4"/>
        <v>1</v>
      </c>
      <c r="Z57" s="123">
        <f t="shared" si="5"/>
        <v>0</v>
      </c>
    </row>
    <row r="58" spans="9:26" ht="15">
      <c r="I58" s="25"/>
      <c r="J58" s="63"/>
      <c r="K58" s="19" t="s">
        <v>7</v>
      </c>
      <c r="L58" s="68"/>
      <c r="M58" s="62">
        <f>$B$6</f>
        <v>0</v>
      </c>
      <c r="N58" s="21" t="s">
        <v>8</v>
      </c>
      <c r="O58" s="66">
        <f>$B$9</f>
        <v>0</v>
      </c>
      <c r="P58" s="63"/>
      <c r="Q58" s="19" t="s">
        <v>7</v>
      </c>
      <c r="R58" s="68"/>
      <c r="S58" s="92"/>
      <c r="T58" s="22" t="s">
        <v>76</v>
      </c>
      <c r="U58" s="123">
        <f t="shared" si="0"/>
        <v>0</v>
      </c>
      <c r="V58" s="123">
        <f t="shared" si="1"/>
        <v>1</v>
      </c>
      <c r="W58" s="123">
        <f t="shared" si="2"/>
        <v>0</v>
      </c>
      <c r="X58" s="123">
        <f t="shared" si="3"/>
        <v>0</v>
      </c>
      <c r="Y58" s="123">
        <f t="shared" si="4"/>
        <v>1</v>
      </c>
      <c r="Z58" s="123">
        <f t="shared" si="5"/>
        <v>0</v>
      </c>
    </row>
    <row r="59" spans="9:26" ht="15">
      <c r="I59" s="27"/>
      <c r="J59" s="64"/>
      <c r="K59" s="29" t="s">
        <v>7</v>
      </c>
      <c r="L59" s="69"/>
      <c r="M59" s="70">
        <f>$B$7</f>
        <v>0</v>
      </c>
      <c r="N59" s="32" t="s">
        <v>8</v>
      </c>
      <c r="O59" s="111">
        <f>$B$8</f>
        <v>0</v>
      </c>
      <c r="P59" s="64"/>
      <c r="Q59" s="29" t="s">
        <v>7</v>
      </c>
      <c r="R59" s="69"/>
      <c r="S59" s="94"/>
      <c r="T59" s="22" t="s">
        <v>52</v>
      </c>
      <c r="U59" s="123">
        <f t="shared" si="0"/>
        <v>0</v>
      </c>
      <c r="V59" s="123">
        <f t="shared" si="1"/>
        <v>1</v>
      </c>
      <c r="W59" s="123">
        <f t="shared" si="2"/>
        <v>0</v>
      </c>
      <c r="X59" s="123">
        <f t="shared" si="3"/>
        <v>0</v>
      </c>
      <c r="Y59" s="123">
        <f t="shared" si="4"/>
        <v>1</v>
      </c>
      <c r="Z59" s="123">
        <f t="shared" si="5"/>
        <v>0</v>
      </c>
    </row>
    <row r="60" spans="9:26" ht="15">
      <c r="I60" s="17" t="s">
        <v>24</v>
      </c>
      <c r="J60" s="62"/>
      <c r="K60" s="19" t="s">
        <v>7</v>
      </c>
      <c r="L60" s="66"/>
      <c r="M60" s="62">
        <f>$B$2</f>
        <v>0</v>
      </c>
      <c r="N60" s="21" t="s">
        <v>8</v>
      </c>
      <c r="O60" s="66">
        <f>$B$3</f>
        <v>0</v>
      </c>
      <c r="P60" s="62"/>
      <c r="Q60" s="19" t="s">
        <v>7</v>
      </c>
      <c r="R60" s="66"/>
      <c r="S60" s="89" t="s">
        <v>118</v>
      </c>
      <c r="T60" s="22" t="s">
        <v>27</v>
      </c>
      <c r="U60" s="123">
        <f t="shared" si="0"/>
        <v>0</v>
      </c>
      <c r="V60" s="123">
        <f t="shared" si="1"/>
        <v>1</v>
      </c>
      <c r="W60" s="123">
        <f t="shared" si="2"/>
        <v>0</v>
      </c>
      <c r="X60" s="123">
        <f t="shared" si="3"/>
        <v>0</v>
      </c>
      <c r="Y60" s="123">
        <f t="shared" si="4"/>
        <v>1</v>
      </c>
      <c r="Z60" s="123">
        <f t="shared" si="5"/>
        <v>0</v>
      </c>
    </row>
    <row r="61" spans="9:26" ht="15">
      <c r="I61" s="23"/>
      <c r="J61" s="62"/>
      <c r="K61" s="19" t="s">
        <v>7</v>
      </c>
      <c r="L61" s="66"/>
      <c r="M61" s="63">
        <f>$B$7</f>
        <v>0</v>
      </c>
      <c r="N61" s="21" t="s">
        <v>8</v>
      </c>
      <c r="O61" s="66">
        <f>$B$11</f>
        <v>0</v>
      </c>
      <c r="P61" s="62"/>
      <c r="Q61" s="19" t="s">
        <v>7</v>
      </c>
      <c r="R61" s="66"/>
      <c r="S61" s="91"/>
      <c r="T61" s="22" t="s">
        <v>77</v>
      </c>
      <c r="U61" s="123">
        <f t="shared" si="0"/>
        <v>0</v>
      </c>
      <c r="V61" s="123">
        <f t="shared" si="1"/>
        <v>1</v>
      </c>
      <c r="W61" s="123">
        <f t="shared" si="2"/>
        <v>0</v>
      </c>
      <c r="X61" s="123">
        <f t="shared" si="3"/>
        <v>0</v>
      </c>
      <c r="Y61" s="123">
        <f t="shared" si="4"/>
        <v>1</v>
      </c>
      <c r="Z61" s="123">
        <f t="shared" si="5"/>
        <v>0</v>
      </c>
    </row>
    <row r="62" spans="9:26" ht="15">
      <c r="I62" s="25">
        <f>$E$9</f>
        <v>0</v>
      </c>
      <c r="J62" s="63"/>
      <c r="K62" s="19" t="s">
        <v>7</v>
      </c>
      <c r="L62" s="68"/>
      <c r="M62" s="62">
        <f>$B$8</f>
        <v>0</v>
      </c>
      <c r="N62" s="21" t="s">
        <v>8</v>
      </c>
      <c r="O62" s="66">
        <f>$B$6</f>
        <v>0</v>
      </c>
      <c r="P62" s="63"/>
      <c r="Q62" s="19" t="s">
        <v>7</v>
      </c>
      <c r="R62" s="68"/>
      <c r="S62" s="92">
        <f>$H$9</f>
        <v>0</v>
      </c>
      <c r="T62" s="22" t="s">
        <v>78</v>
      </c>
      <c r="U62" s="123">
        <f t="shared" si="0"/>
        <v>0</v>
      </c>
      <c r="V62" s="123">
        <f t="shared" si="1"/>
        <v>1</v>
      </c>
      <c r="W62" s="123">
        <f t="shared" si="2"/>
        <v>0</v>
      </c>
      <c r="X62" s="123">
        <f t="shared" si="3"/>
        <v>0</v>
      </c>
      <c r="Y62" s="123">
        <f t="shared" si="4"/>
        <v>1</v>
      </c>
      <c r="Z62" s="123">
        <f t="shared" si="5"/>
        <v>0</v>
      </c>
    </row>
    <row r="63" spans="9:26" ht="15">
      <c r="I63" s="25"/>
      <c r="J63" s="63"/>
      <c r="K63" s="19" t="s">
        <v>7</v>
      </c>
      <c r="L63" s="68"/>
      <c r="M63" s="62">
        <f>$B$9</f>
        <v>0</v>
      </c>
      <c r="N63" s="21" t="s">
        <v>8</v>
      </c>
      <c r="O63" s="66">
        <f>$B$5</f>
        <v>0</v>
      </c>
      <c r="P63" s="63"/>
      <c r="Q63" s="19" t="s">
        <v>7</v>
      </c>
      <c r="R63" s="68"/>
      <c r="S63" s="92"/>
      <c r="T63" s="22" t="s">
        <v>46</v>
      </c>
      <c r="U63" s="123">
        <f t="shared" si="0"/>
        <v>0</v>
      </c>
      <c r="V63" s="123">
        <f t="shared" si="1"/>
        <v>1</v>
      </c>
      <c r="W63" s="123">
        <f t="shared" si="2"/>
        <v>0</v>
      </c>
      <c r="X63" s="123">
        <f t="shared" si="3"/>
        <v>0</v>
      </c>
      <c r="Y63" s="123">
        <f t="shared" si="4"/>
        <v>1</v>
      </c>
      <c r="Z63" s="123">
        <f t="shared" si="5"/>
        <v>0</v>
      </c>
    </row>
    <row r="64" spans="9:26" ht="15">
      <c r="I64" s="27"/>
      <c r="J64" s="64"/>
      <c r="K64" s="29" t="s">
        <v>7</v>
      </c>
      <c r="L64" s="69"/>
      <c r="M64" s="70">
        <f>$B$10</f>
        <v>0</v>
      </c>
      <c r="N64" s="32" t="s">
        <v>8</v>
      </c>
      <c r="O64" s="111">
        <f>$B$4</f>
        <v>0</v>
      </c>
      <c r="P64" s="64"/>
      <c r="Q64" s="29" t="s">
        <v>7</v>
      </c>
      <c r="R64" s="69"/>
      <c r="S64" s="94"/>
      <c r="T64" s="22" t="s">
        <v>79</v>
      </c>
      <c r="U64" s="123">
        <f t="shared" si="0"/>
        <v>0</v>
      </c>
      <c r="V64" s="123">
        <f t="shared" si="1"/>
        <v>1</v>
      </c>
      <c r="W64" s="123">
        <f t="shared" si="2"/>
        <v>0</v>
      </c>
      <c r="X64" s="123">
        <f t="shared" si="3"/>
        <v>0</v>
      </c>
      <c r="Y64" s="123">
        <f t="shared" si="4"/>
        <v>1</v>
      </c>
      <c r="Z64" s="123">
        <f t="shared" si="5"/>
        <v>0</v>
      </c>
    </row>
    <row r="65" spans="9:26" ht="15">
      <c r="I65" s="17" t="s">
        <v>25</v>
      </c>
      <c r="J65" s="62"/>
      <c r="K65" s="19" t="s">
        <v>7</v>
      </c>
      <c r="L65" s="66"/>
      <c r="M65" s="62">
        <f>$B$11</f>
        <v>0</v>
      </c>
      <c r="N65" s="21" t="s">
        <v>8</v>
      </c>
      <c r="O65" s="66">
        <f>$B$2</f>
        <v>0</v>
      </c>
      <c r="P65" s="62"/>
      <c r="Q65" s="19" t="s">
        <v>7</v>
      </c>
      <c r="R65" s="66"/>
      <c r="S65" s="89" t="s">
        <v>117</v>
      </c>
      <c r="T65" s="22" t="s">
        <v>80</v>
      </c>
      <c r="U65" s="123">
        <f t="shared" si="0"/>
        <v>0</v>
      </c>
      <c r="V65" s="123">
        <f t="shared" si="1"/>
        <v>1</v>
      </c>
      <c r="W65" s="123">
        <f t="shared" si="2"/>
        <v>0</v>
      </c>
      <c r="X65" s="123">
        <f t="shared" si="3"/>
        <v>0</v>
      </c>
      <c r="Y65" s="123">
        <f t="shared" si="4"/>
        <v>1</v>
      </c>
      <c r="Z65" s="123">
        <f t="shared" si="5"/>
        <v>0</v>
      </c>
    </row>
    <row r="66" spans="9:26" ht="15">
      <c r="I66" s="23"/>
      <c r="J66" s="62"/>
      <c r="K66" s="19" t="s">
        <v>7</v>
      </c>
      <c r="L66" s="66"/>
      <c r="M66" s="63">
        <f>$B$4</f>
        <v>0</v>
      </c>
      <c r="N66" s="21" t="s">
        <v>8</v>
      </c>
      <c r="O66" s="66">
        <f>$B$9</f>
        <v>0</v>
      </c>
      <c r="P66" s="62"/>
      <c r="Q66" s="19" t="s">
        <v>7</v>
      </c>
      <c r="R66" s="66"/>
      <c r="S66" s="91"/>
      <c r="T66" s="22" t="s">
        <v>81</v>
      </c>
      <c r="U66" s="123">
        <f t="shared" si="0"/>
        <v>0</v>
      </c>
      <c r="V66" s="123">
        <f t="shared" si="1"/>
        <v>1</v>
      </c>
      <c r="W66" s="123">
        <f t="shared" si="2"/>
        <v>0</v>
      </c>
      <c r="X66" s="123">
        <f t="shared" si="3"/>
        <v>0</v>
      </c>
      <c r="Y66" s="123">
        <f t="shared" si="4"/>
        <v>1</v>
      </c>
      <c r="Z66" s="123">
        <f t="shared" si="5"/>
        <v>0</v>
      </c>
    </row>
    <row r="67" spans="9:26" ht="15">
      <c r="I67" s="25">
        <f>$E$10</f>
        <v>0</v>
      </c>
      <c r="J67" s="63"/>
      <c r="K67" s="19" t="s">
        <v>7</v>
      </c>
      <c r="L67" s="68"/>
      <c r="M67" s="62">
        <f>$B$5</f>
        <v>0</v>
      </c>
      <c r="N67" s="21" t="s">
        <v>8</v>
      </c>
      <c r="O67" s="66">
        <f>$B$8</f>
        <v>0</v>
      </c>
      <c r="P67" s="63"/>
      <c r="Q67" s="19" t="s">
        <v>7</v>
      </c>
      <c r="R67" s="68"/>
      <c r="S67" s="92">
        <f>$H$10</f>
        <v>0</v>
      </c>
      <c r="T67" s="22" t="s">
        <v>31</v>
      </c>
      <c r="U67" s="123">
        <f t="shared" si="0"/>
        <v>0</v>
      </c>
      <c r="V67" s="123">
        <f t="shared" si="1"/>
        <v>1</v>
      </c>
      <c r="W67" s="123">
        <f t="shared" si="2"/>
        <v>0</v>
      </c>
      <c r="X67" s="123">
        <f t="shared" si="3"/>
        <v>0</v>
      </c>
      <c r="Y67" s="123">
        <f t="shared" si="4"/>
        <v>1</v>
      </c>
      <c r="Z67" s="123">
        <f t="shared" si="5"/>
        <v>0</v>
      </c>
    </row>
    <row r="68" spans="9:26" ht="15">
      <c r="I68" s="25"/>
      <c r="J68" s="63"/>
      <c r="K68" s="19" t="s">
        <v>7</v>
      </c>
      <c r="L68" s="68"/>
      <c r="M68" s="62">
        <f>$B$6</f>
        <v>0</v>
      </c>
      <c r="N68" s="21" t="s">
        <v>8</v>
      </c>
      <c r="O68" s="66">
        <f>$B$7</f>
        <v>0</v>
      </c>
      <c r="P68" s="63"/>
      <c r="Q68" s="19" t="s">
        <v>7</v>
      </c>
      <c r="R68" s="68"/>
      <c r="S68" s="92"/>
      <c r="T68" s="22" t="s">
        <v>29</v>
      </c>
      <c r="U68" s="123">
        <f t="shared" si="0"/>
        <v>0</v>
      </c>
      <c r="V68" s="123">
        <f t="shared" si="1"/>
        <v>1</v>
      </c>
      <c r="W68" s="123">
        <f t="shared" si="2"/>
        <v>0</v>
      </c>
      <c r="X68" s="123">
        <f t="shared" si="3"/>
        <v>0</v>
      </c>
      <c r="Y68" s="123">
        <f t="shared" si="4"/>
        <v>1</v>
      </c>
      <c r="Z68" s="123">
        <f t="shared" si="5"/>
        <v>0</v>
      </c>
    </row>
    <row r="69" spans="9:26" ht="15.75" thickBot="1">
      <c r="I69" s="33"/>
      <c r="J69" s="65"/>
      <c r="K69" s="35" t="s">
        <v>7</v>
      </c>
      <c r="L69" s="71"/>
      <c r="M69" s="72">
        <f>$B$3</f>
        <v>0</v>
      </c>
      <c r="N69" s="38" t="s">
        <v>8</v>
      </c>
      <c r="O69" s="112">
        <f>$B$10</f>
        <v>0</v>
      </c>
      <c r="P69" s="65"/>
      <c r="Q69" s="35" t="s">
        <v>7</v>
      </c>
      <c r="R69" s="71"/>
      <c r="S69" s="97"/>
      <c r="T69" s="22" t="s">
        <v>82</v>
      </c>
      <c r="U69" s="123">
        <f t="shared" si="0"/>
        <v>0</v>
      </c>
      <c r="V69" s="123">
        <f t="shared" si="1"/>
        <v>1</v>
      </c>
      <c r="W69" s="123">
        <f t="shared" si="2"/>
        <v>0</v>
      </c>
      <c r="X69" s="123">
        <f t="shared" si="3"/>
        <v>0</v>
      </c>
      <c r="Y69" s="123">
        <f t="shared" si="4"/>
        <v>1</v>
      </c>
      <c r="Z69" s="123">
        <f t="shared" si="5"/>
        <v>0</v>
      </c>
    </row>
    <row r="70" spans="9:26" ht="15.75" thickTop="1">
      <c r="I70" s="114"/>
      <c r="J70" s="73"/>
      <c r="K70" s="19"/>
      <c r="L70" s="73"/>
      <c r="M70" s="67"/>
      <c r="N70" s="21"/>
      <c r="O70" s="67"/>
      <c r="P70" s="73"/>
      <c r="Q70" s="19"/>
      <c r="R70" s="73"/>
      <c r="S70" s="114"/>
      <c r="T70" s="22"/>
      <c r="U70" s="113"/>
      <c r="V70" s="113"/>
      <c r="W70" s="113"/>
      <c r="X70" s="113"/>
      <c r="Y70" s="113"/>
      <c r="Z70" s="113"/>
    </row>
    <row r="71" spans="6:36" ht="18">
      <c r="F71" s="19"/>
      <c r="G71" s="95"/>
      <c r="H71" s="19"/>
      <c r="I71" s="95"/>
      <c r="J71" s="21"/>
      <c r="K71" s="21"/>
      <c r="L71" s="21"/>
      <c r="M71" s="85"/>
      <c r="N71" s="164"/>
      <c r="O71" s="164"/>
      <c r="P71" s="164"/>
      <c r="T71" s="1"/>
      <c r="AA71" s="298" t="s">
        <v>87</v>
      </c>
      <c r="AB71" s="298"/>
      <c r="AC71" s="298"/>
      <c r="AD71" s="298"/>
      <c r="AE71" s="298"/>
      <c r="AF71" s="298"/>
      <c r="AG71" s="298"/>
      <c r="AH71" s="298"/>
      <c r="AI71" s="298"/>
      <c r="AJ71" s="298"/>
    </row>
    <row r="72" spans="6:21" ht="19.5" thickBot="1">
      <c r="F72" s="39"/>
      <c r="G72" s="39"/>
      <c r="H72" s="127"/>
      <c r="I72" s="39"/>
      <c r="J72" s="40"/>
      <c r="K72" s="127"/>
      <c r="L72" s="40"/>
      <c r="T72" s="1"/>
      <c r="U72" s="130"/>
    </row>
    <row r="73" spans="27:36" ht="16.5" thickTop="1">
      <c r="AA73" s="41" t="s">
        <v>11</v>
      </c>
      <c r="AB73" s="42" t="s">
        <v>12</v>
      </c>
      <c r="AC73" s="42" t="s">
        <v>13</v>
      </c>
      <c r="AD73" s="42" t="s">
        <v>14</v>
      </c>
      <c r="AE73" s="42" t="s">
        <v>3</v>
      </c>
      <c r="AF73" s="42" t="s">
        <v>4</v>
      </c>
      <c r="AG73" s="42" t="s">
        <v>5</v>
      </c>
      <c r="AH73" s="42" t="s">
        <v>15</v>
      </c>
      <c r="AI73" s="42" t="s">
        <v>16</v>
      </c>
      <c r="AJ73" s="43" t="s">
        <v>17</v>
      </c>
    </row>
    <row r="74" spans="27:36" ht="15">
      <c r="AA74" s="44">
        <v>1</v>
      </c>
      <c r="AB74" s="45">
        <f>$B$2</f>
        <v>0</v>
      </c>
      <c r="AC74" s="46">
        <f aca="true" t="shared" si="6" ref="AC74:AC83">SUM(AE74*4)+(AF74*2)+AG74</f>
        <v>36</v>
      </c>
      <c r="AD74" s="46">
        <f aca="true" t="shared" si="7" ref="AD74:AD83">SUM(AE74+AG74+AF74)</f>
        <v>18</v>
      </c>
      <c r="AE74" s="46">
        <f>$W$29+$U$30+$W$38+$U$40+$W$47+$U$50+$W$55+$U$60+$W$65+$Z$29+$X$30+$Z$38+$X$40+$Z$47+$X$50+$Z$55+$X$60+$Z$65</f>
        <v>0</v>
      </c>
      <c r="AF74" s="46">
        <f>$V$29+$V$30+$V$38+$V$40+$V$47+$V$50+$V$55+$V$60+$V$65+$Y$29+$Y$30+$Y$38+$Y$40+$Y$47+$Y$50+$Y$55+$Y$60+$Y$65</f>
        <v>18</v>
      </c>
      <c r="AG74" s="46">
        <f>$U$29+$W$30+$U$38+$W$40+$U$47+$W$50+$U$55+$W$60+$U$65+$X$29+$Z$30+$X$38+$Z$40+$X$47+$Z$50+$X$55+$Z$60+$X$65</f>
        <v>0</v>
      </c>
      <c r="AH74" s="46">
        <f>$L$29+$J$30+$L$38+$J$40+$L$47+$J$50+$L$55+$J$60+$L$65+$R$29+$P$30+$R$38+$P$40+$R$47+$P$50+$R$55+$P$60+$R$65</f>
        <v>0</v>
      </c>
      <c r="AI74" s="46">
        <f>$J$29+$L$30+$J$38+$L$40+$J$47+$L$50+$J$55+$L$60+$J$65+$P$29+$R$30+$P$38+$R$40+$P$47+$R$50+$P$55+$R$60+$P$65</f>
        <v>0</v>
      </c>
      <c r="AJ74" s="47">
        <f>SUM(AI74-AH74)</f>
        <v>0</v>
      </c>
    </row>
    <row r="75" spans="27:36" ht="15">
      <c r="AA75" s="48">
        <v>2</v>
      </c>
      <c r="AB75" s="45">
        <f>$B$3</f>
        <v>0</v>
      </c>
      <c r="AC75" s="46">
        <f t="shared" si="6"/>
        <v>36</v>
      </c>
      <c r="AD75" s="46">
        <f t="shared" si="7"/>
        <v>18</v>
      </c>
      <c r="AE75" s="46">
        <f>$W$28+$U$31+$W$37+$U$41+$W$46+$U$51+$U$56+$W$60+$U$69+$Z$28+$X$31+$Z$37+$X$41+$Z$46+$X$51+$X$56+$Z$60+$X$69</f>
        <v>0</v>
      </c>
      <c r="AF75" s="46">
        <f>$V$28+$V$31+$V$37+$V$41+$V$46+$V$51+$V$56+$V$60+$V$69+$Y$28+$Y$31+$Y$37+$Y$41+$Y$46+$Y$51+$Y$56+$Y$60+$Y$69</f>
        <v>18</v>
      </c>
      <c r="AG75" s="46">
        <f>$U$28+$W$31+$U$37+$W$41+$U$46+$W$51+$W$56+$U$60+$W$69+$X$28+$Z$31+$X$37+$Z$41+$X$46+$Z$51+$Z$56+$X$60+$Z$69</f>
        <v>0</v>
      </c>
      <c r="AH75" s="46">
        <f>$L$28+$J$31+$L$37+$J$41+$L$46+$J$51+$J$56+$L$60+$J$69+$R$28+$P$31+$R$37+$P$41+$R$46+$P$51+$P$56+$R$60+$P$69</f>
        <v>0</v>
      </c>
      <c r="AI75" s="46">
        <f>$J$28+$L$31+$J$37+$L$41+$J$46+$L$51+$L$56+$J$60+$L$69+$P$28+$R$31+$P$37+$R$41+$P$46+$R$51+$R$56+$P$60+$R$69</f>
        <v>0</v>
      </c>
      <c r="AJ75" s="47">
        <f aca="true" t="shared" si="8" ref="AJ75:AJ83">SUM(AH75-AI75)</f>
        <v>0</v>
      </c>
    </row>
    <row r="76" spans="27:36" ht="15">
      <c r="AA76" s="48">
        <v>3</v>
      </c>
      <c r="AB76" s="45">
        <f>$B$4</f>
        <v>0</v>
      </c>
      <c r="AC76" s="46">
        <f t="shared" si="6"/>
        <v>36</v>
      </c>
      <c r="AD76" s="46">
        <f t="shared" si="7"/>
        <v>18</v>
      </c>
      <c r="AE76" s="46">
        <f>$W$27+$U$32+$W$36+$U$42+$U$45+$W$51+$U$55+$W$64+$U$66+$Z$27+$X$32+$Z$36+$X$42+$X$45+$Z$51+$X$55+$Z$64+$X$66</f>
        <v>0</v>
      </c>
      <c r="AF76" s="46">
        <f>$V$27+$V$32+$V$36+$V$42+$V$45+$V$51+$V$55+$V$64+$V$66+$Y$27+$Y$32+$Y$36+$Y$42+$Y$45+$Y$51+$Y$55+$Y$64+$Y$66</f>
        <v>18</v>
      </c>
      <c r="AG76" s="46">
        <f>$U$27+$W$32+$U$36+$W$42+$W$45+$U$51+$W$55+$U$64+$W$66+$X$27+$Z$32+$X$36+$Z$42+$Z$45+$X$51+$Z$55+$X$64+$Z$66</f>
        <v>0</v>
      </c>
      <c r="AH76" s="46">
        <f>$L$27+$J$32+$L$36+$J$42+$J$45+$L$51+$J$55+$L$64+$J$66+$R$27+$P$32+$R$36+$P$42+$P$45+$R$51+$P$55+$R$64+$P$66</f>
        <v>0</v>
      </c>
      <c r="AI76" s="46">
        <f>$J$27+$L$32+$J$36+$L$42+$L$45+$J$51+$L$55+$J$64+$L$66+$P$27+$R$32+$P$36+$R$42+$R$45+$P$51+$R$55+$P$64+$R$66</f>
        <v>0</v>
      </c>
      <c r="AJ76" s="47">
        <f t="shared" si="8"/>
        <v>0</v>
      </c>
    </row>
    <row r="77" spans="27:36" ht="15">
      <c r="AA77" s="44">
        <v>4</v>
      </c>
      <c r="AB77" s="45">
        <f>$B$5</f>
        <v>0</v>
      </c>
      <c r="AC77" s="46">
        <f t="shared" si="6"/>
        <v>36</v>
      </c>
      <c r="AD77" s="46">
        <f t="shared" si="7"/>
        <v>18</v>
      </c>
      <c r="AE77" s="46">
        <f>$W$26+$U$33+$U$35+$W$42+$U$46+$W$50+$U$57+$W$63+$U$67+$Z$26+$X$33+$X$35+$Z$42+$X$46+$Z$50+$X$57+$Z$63+$X$67</f>
        <v>0</v>
      </c>
      <c r="AF77" s="46">
        <f>$V$26+$V$33+$V$35+$V$42+$V$46+$V$50+$V$57+$V$63+$V$67+$Y$26+$Y$33+$Y$35+$Y$42+$Y$46+$Y$50+$Y$57+$Y$63+$Y$67</f>
        <v>18</v>
      </c>
      <c r="AG77" s="46">
        <f>$U$26+$W$33+$W$35+$U$42+$W$46+$U$50+$W$57+$U$63+$W$67+$X$26+$Z$33+$Z$35+$X$42+$Z$46+$X$50+$Z$57+$X$63+$Z$67</f>
        <v>0</v>
      </c>
      <c r="AH77" s="46">
        <f>$L$26+$J$33+$J$35+$L$42+$J$46+$L$50+$J$57+$L$63+$J$67+$R$26+$P$33+$P$35+$R$42+$P$46+$R$50+$P$57+$R$63+$P$67</f>
        <v>0</v>
      </c>
      <c r="AI77" s="46">
        <f>$J$26+$L$33+$L$35+$J$42+$L$46+$J$50+$L$57+$J$63+$L$67+$P$26+$R$33+$R$35+$P$42+$R$46+$P$50+$R$57+$P$63+$R$67</f>
        <v>0</v>
      </c>
      <c r="AJ77" s="47">
        <f t="shared" si="8"/>
        <v>0</v>
      </c>
    </row>
    <row r="78" spans="27:36" ht="15">
      <c r="AA78" s="48">
        <v>5</v>
      </c>
      <c r="AB78" s="45">
        <f>$B$6</f>
        <v>0</v>
      </c>
      <c r="AC78" s="46">
        <f t="shared" si="6"/>
        <v>36</v>
      </c>
      <c r="AD78" s="46">
        <f t="shared" si="7"/>
        <v>18</v>
      </c>
      <c r="AE78" s="46">
        <f>$U$25+$W$33+$U$36+$W$41+$U$47+$W$53+$U$58+$W$62+$U$68+$X$25+$Z$33+$X$36+$Z$41+$X$47+$Z$53+$X$58+$Z$62+$X$68</f>
        <v>0</v>
      </c>
      <c r="AF78" s="46">
        <f>$V$25+$V$33+$V$36+$V$41+$V$47+$V$53+$V$58+$V$62+$V$68+$Y$25+$Y$33+$Y$36+$Y$41+$Y$47+$Y$53+$Y$58+$Y$62+$Y$68</f>
        <v>18</v>
      </c>
      <c r="AG78" s="46">
        <f>$W$25+$U$33+$W$36+$U$41+$W$47+$U$53+$W$58+$U$62+$W$68+$Z$25+$X$33+$Z$36+$X$41+$Z$47+$X$53+$Z$58+$X$62+$Z$68</f>
        <v>0</v>
      </c>
      <c r="AH78" s="46">
        <f>$J$25+$L$33+$J$36+$L$41+$J$47+$L$53+$J$58+$L$62+$J$68+$P$25+$R$33+$P$36+$R$41+$P$47+$R$53+$P$58+$R$62+$P$68</f>
        <v>0</v>
      </c>
      <c r="AI78" s="46">
        <f>$L$25+$J$33+$L$36+$J$41+$L$47+$J$53+$L$58+$J$62+$L$68+$R$25+$P$33+$R$36+$P$41+$R$47+$P$53+$R$58+$P$62+$R$68</f>
        <v>0</v>
      </c>
      <c r="AJ78" s="47">
        <f t="shared" si="8"/>
        <v>0</v>
      </c>
    </row>
    <row r="79" spans="27:36" ht="15">
      <c r="AA79" s="44">
        <v>6</v>
      </c>
      <c r="AB79" s="45">
        <f>$B$7</f>
        <v>0</v>
      </c>
      <c r="AC79" s="46">
        <f t="shared" si="6"/>
        <v>36</v>
      </c>
      <c r="AD79" s="46">
        <f t="shared" si="7"/>
        <v>18</v>
      </c>
      <c r="AE79" s="46">
        <f>$U$26+$W$32+$U$37+$W$40+$U$48+$W$52+$U$59+$U$61+$W$68+$X$26+$Z$32+$X$37+$Z$40+$X$48+$Z$52+$X$59+$X$61+$Z$68</f>
        <v>0</v>
      </c>
      <c r="AF79" s="46">
        <f>$V$26+$V$32+$V$37+$V$40+$V$48+$V$52+$V$59+$V$61+$V$68+$Y$26+$Y$32+$Y$37+$Y$40+$Y$48+$Y$52+$Y$59+$Y$61+$Y$68</f>
        <v>18</v>
      </c>
      <c r="AG79" s="46">
        <f>$W$26+$U$32+$W$37+$U$40+$W$48+$U$52+$W$59+$W$61+$U$68+$Z$26+$X$32+$Z$37+$X$40+$Z$48+$X$52+$Z$59+$Z$61+$X$68</f>
        <v>0</v>
      </c>
      <c r="AH79" s="46">
        <f>$J$26+$L$32+$J$37+$L$40+$J$48+$L$52+$J$59+$J$61+$L$68+$P$26+$R$32+$P$37+$R$40+$P$48+$R$52+$P$59+$P$61+$R$68</f>
        <v>0</v>
      </c>
      <c r="AI79" s="46">
        <f>$J$26+$L$32+$J$37+$L$40+$J$48+$L$52+$J$59+$J$61+$L$68+$P$26+$R$32+$P$37+$R$40+$P$48+$R$52+$P$59+$P$61+$R$68</f>
        <v>0</v>
      </c>
      <c r="AJ79" s="47">
        <f t="shared" si="8"/>
        <v>0</v>
      </c>
    </row>
    <row r="80" spans="27:36" ht="15">
      <c r="AA80" s="44">
        <v>7</v>
      </c>
      <c r="AB80" s="45">
        <f>$B$8</f>
        <v>0</v>
      </c>
      <c r="AC80" s="46">
        <f t="shared" si="6"/>
        <v>36</v>
      </c>
      <c r="AD80" s="46">
        <f t="shared" si="7"/>
        <v>18</v>
      </c>
      <c r="AE80" s="46">
        <f>$U$27+$W$31+$U$38+$W$43+$U$49+$W$54+$W$59+$U$62+$W$67+$X$27+$Z$31+$X$38+$Z$43+$X$49+$Z$54+$Z$59+$X$62+$Z$67</f>
        <v>0</v>
      </c>
      <c r="AF80" s="46">
        <f>$V$27+$V$31+$V$38+$V$43+$V$49+$V$54+$V$59+$V$62+$V$67+$Y$27+$Y$31+$Y$38+$Y$43+$Y$49+$Y$54+$Y$59+$Y$62+$Y$67</f>
        <v>18</v>
      </c>
      <c r="AG80" s="46">
        <f>$W$27+$U$31+$W$38+$U$43+$W$49+$U$54+$U$59+$W$62+$U$67+$Z$27+$X$31+$Z$38+$X$43+$Z$49+$X$54+$X$59+$Z$62+$X$67</f>
        <v>0</v>
      </c>
      <c r="AH80" s="46">
        <f>$J$27+$L$31+$J$38+$L$43+$J$49+$L$54+$L$59+$J$62+$L$67+$P$27+$R$31+$P$38+$R$43+$P$49+$R$54+$R$59+$P$62+$R$67</f>
        <v>0</v>
      </c>
      <c r="AI80" s="46">
        <f>$L$27+$J$31+$L$38+$J$43+$L$49+$J$54+$J$59+$L$62+$J$67+$R$27+$P$31+$R$38+$P$43+$R$49+$P$54+$P$59+$R$62+$P$67</f>
        <v>0</v>
      </c>
      <c r="AJ80" s="47">
        <f t="shared" si="8"/>
        <v>0</v>
      </c>
    </row>
    <row r="81" spans="27:36" ht="15">
      <c r="AA81" s="44">
        <v>8</v>
      </c>
      <c r="AB81" s="45">
        <f>$B$9</f>
        <v>0</v>
      </c>
      <c r="AC81" s="46">
        <f t="shared" si="6"/>
        <v>36</v>
      </c>
      <c r="AD81" s="46">
        <f t="shared" si="7"/>
        <v>18</v>
      </c>
      <c r="AE81" s="46">
        <f>$U$28+$W$30+$U$39+$W$44+$W$49+$U$52+$W$58+$U$63+$W$66+$X$28+$Z$30+$X$39+$Z$44+$Z$49+$X$52+$Z$58+$X$63+$Z$66</f>
        <v>0</v>
      </c>
      <c r="AF81" s="46">
        <f>$V$28+$V$30+$V$39+$V$44+$V$49+$V$52+$V$58+$V$63+$V$66+$Y$28+$Y$30+$Y$39+$Y$44+$Y$49+$Y$52+$Y$58+$Y$63+$Y$66</f>
        <v>18</v>
      </c>
      <c r="AG81" s="46">
        <f>$W$28+$U$30+$W$39+$U$44+$U$49+$W$52+$U$58+$W$63+$U$66+$Z$28+$X$30+$Z$39+$X$44+$X$49+$Z$52+$X$58+$Z$63+$X$66</f>
        <v>0</v>
      </c>
      <c r="AH81" s="46">
        <f>$J$28+$L$30+$J$39+$L$44+$L$49+$J$52+$L$58+$J$63+$L$66+$P$28+$R$30+$P$39+$R$44+$R$49+$P$52+$R$58+$P$63+$R$66</f>
        <v>0</v>
      </c>
      <c r="AI81" s="46">
        <f>$L$28+$J$30+$L$39+$J$44+$J$49+$L$52+$J$58+$L$63+$J$66+$R$28+$P$30+$R$39+$P$44+$P$49+$R$52+$P$58+$R$63+$P$66</f>
        <v>0</v>
      </c>
      <c r="AJ81" s="47">
        <f t="shared" si="8"/>
        <v>0</v>
      </c>
    </row>
    <row r="82" spans="27:36" ht="15">
      <c r="AA82" s="44">
        <v>9</v>
      </c>
      <c r="AB82" s="45">
        <f>$B$10</f>
        <v>0</v>
      </c>
      <c r="AC82" s="46">
        <f t="shared" si="6"/>
        <v>36</v>
      </c>
      <c r="AD82" s="46">
        <f t="shared" si="7"/>
        <v>18</v>
      </c>
      <c r="AE82" s="46">
        <f>$U$29+$W$34+$W$39+$U$43+$W$48+$U$53+$W$57+$U$64+$W$69+$X$29+$Z$34+$Z$39+$X$43+$Z$48+$X$53+$Z$57+$X$64+$Z$69</f>
        <v>0</v>
      </c>
      <c r="AF82" s="46">
        <f>$V$29+$V$34+$V$39+$V$43+$V$48+$V$53+$V$57+$V$64+$V$69+$Y$29+$Y$34+$Y$39+$Y$43+$Y$48+$Y$53+$Y$57+$Y$64+$Y$69</f>
        <v>18</v>
      </c>
      <c r="AG82" s="46">
        <f>$W$29+$U$34+$U$39+$W$43+$U$48+$W$53+$U$57+$W$64+$U$69+$Z$29+$X$34+$X$39+$Z$43+$X$48+$Z$53+$X$57+$Z$64+$X$69</f>
        <v>0</v>
      </c>
      <c r="AH82" s="46">
        <f>$J$29+$L$34+$L$39+$J$43+$L$48+$J$53+$L$57+$J$64+$L$69+$P$29+$R$34+$R$39+$P$43+$R$48+$P$53+$R$57+$P$64+$R$69</f>
        <v>0</v>
      </c>
      <c r="AI82" s="46">
        <f>$L$29+$J$34+$J$39+$L$43+$J$48+$L$53+$J$57+$L$64+$J$69+$R$29+$P$34+$P$39+$R$43+$P$48+$R$53+$P$57+$R$64+$P$69</f>
        <v>0</v>
      </c>
      <c r="AJ82" s="47">
        <f t="shared" si="8"/>
        <v>0</v>
      </c>
    </row>
    <row r="83" spans="27:36" ht="15.75" thickBot="1">
      <c r="AA83" s="44">
        <v>10</v>
      </c>
      <c r="AB83" s="45">
        <f>$B$11</f>
        <v>0</v>
      </c>
      <c r="AC83" s="46">
        <f t="shared" si="6"/>
        <v>36</v>
      </c>
      <c r="AD83" s="46">
        <f t="shared" si="7"/>
        <v>18</v>
      </c>
      <c r="AE83" s="46">
        <f>$W$35+$U$34+$W$35+$U$44+$W$45+$U$54+$W$56+$W$61+$U$65+$Z$35+$X$34+$Z$35+$X$44+$Z$45+$X$54+$Z$56+$Z$61+$X$65</f>
        <v>0</v>
      </c>
      <c r="AF83" s="46">
        <f>$V$35+$V$34+$V$35+$V$44+$V$45+$V$54+$V$56+$V$61+$V$65+$Y$35+$Y$34+$Y$35+$Y$44+$Y$45+$Y$54+$Y$56+$Y$61+$Y$65</f>
        <v>18</v>
      </c>
      <c r="AG83" s="46">
        <f>$U$35+$W$34+$U$35+$W$44+$U$45+$W$54+$U$56+$U$61+$W$65+$X$35+$Z$34+$X$35+$Z$44+$X$45+$Z$54+$X$56+$X$61+$Z$65</f>
        <v>0</v>
      </c>
      <c r="AH83" s="46">
        <f>$L$25+$J$34+$L$35+$J$44+$L$45+$J$54+$L$56+$L$61+$J$65+$R$25+$P$34+$R$35+$P$44+$R$45+$P$54+$R$56+$R$61+$P$65</f>
        <v>0</v>
      </c>
      <c r="AI83" s="46">
        <f>$J$25+$L$34+$J$35+$L$44+$J$45+$L$54+$J$56+$J$61+$L$65+$P$25+$R$34+$P$35+$R$44+$P$45+$R$54+$P$56+$P$61+$R$65</f>
        <v>0</v>
      </c>
      <c r="AJ83" s="47">
        <f t="shared" si="8"/>
        <v>0</v>
      </c>
    </row>
    <row r="84" spans="27:36" ht="3.75" customHeight="1" thickTop="1"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ht="12.75">
      <c r="AJ85" s="1">
        <f>SUM(AJ74:AJ83)</f>
        <v>0</v>
      </c>
    </row>
  </sheetData>
  <sheetProtection/>
  <mergeCells count="10">
    <mergeCell ref="A1:B1"/>
    <mergeCell ref="D1:E1"/>
    <mergeCell ref="G1:H1"/>
    <mergeCell ref="U22:W22"/>
    <mergeCell ref="AA71:AJ71"/>
    <mergeCell ref="X22:Z22"/>
    <mergeCell ref="I14:S14"/>
    <mergeCell ref="I16:S16"/>
    <mergeCell ref="I18:S18"/>
    <mergeCell ref="I19:S19"/>
  </mergeCells>
  <printOptions horizontalCentered="1"/>
  <pageMargins left="0.1968503937007874" right="0.1968503937007874" top="0.5905511811023623" bottom="0.03937007874015748" header="0.5118110236220472" footer="0.5118110236220472"/>
  <pageSetup horizontalDpi="300" verticalDpi="300" orientation="portrait" paperSize="9" r:id="rId3"/>
  <headerFooter alignWithMargins="0">
    <oddFooter>&amp;R&amp;"Arial,Normal"&amp;8&amp;A édition du: &amp;D</oddFooter>
  </headerFooter>
  <rowBreaks count="1" manualBreakCount="1">
    <brk id="54" max="255" man="1"/>
  </rowBreaks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BASSET Philippe</dc:creator>
  <cp:keywords/>
  <dc:description/>
  <cp:lastModifiedBy>philippe DS</cp:lastModifiedBy>
  <cp:lastPrinted>2014-01-20T21:39:15Z</cp:lastPrinted>
  <dcterms:created xsi:type="dcterms:W3CDTF">2003-06-17T13:55:04Z</dcterms:created>
  <dcterms:modified xsi:type="dcterms:W3CDTF">2014-01-20T15:05:55Z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