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s Bastin\Documents\"/>
    </mc:Choice>
  </mc:AlternateContent>
  <bookViews>
    <workbookView xWindow="0" yWindow="0" windowWidth="24000" windowHeight="951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BG75" i="4" s="1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51" i="4" l="1"/>
  <c r="AX51" i="4" s="1"/>
  <c r="AI51" i="4" s="1"/>
  <c r="AY72" i="4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28" i="4" l="1"/>
  <c r="AI28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X20" i="4"/>
  <c r="AI20" i="4" s="1"/>
  <c r="AG17" i="4" s="1"/>
  <c r="AG39" i="4"/>
  <c r="AG40" i="4"/>
  <c r="AG41" i="4"/>
  <c r="AG42" i="4"/>
  <c r="AG28" i="4" l="1"/>
  <c r="AC28" i="4" s="1"/>
  <c r="AG74" i="4"/>
  <c r="AG75" i="4"/>
  <c r="AG72" i="4"/>
  <c r="AG73" i="4"/>
  <c r="AG63" i="4"/>
  <c r="AC61" i="4" s="1"/>
  <c r="AG64" i="4"/>
  <c r="AG61" i="4"/>
  <c r="X61" i="4" s="1"/>
  <c r="AG53" i="4"/>
  <c r="AG51" i="4"/>
  <c r="AG50" i="4"/>
  <c r="V39" i="4"/>
  <c r="AB39" i="4"/>
  <c r="X39" i="4"/>
  <c r="AG29" i="4"/>
  <c r="AG30" i="4"/>
  <c r="AG31" i="4"/>
  <c r="AG20" i="4"/>
  <c r="AG19" i="4"/>
  <c r="AG18" i="4"/>
  <c r="Z39" i="4"/>
  <c r="W39" i="4"/>
  <c r="Y39" i="4"/>
  <c r="AC39" i="4"/>
  <c r="V42" i="4"/>
  <c r="Y41" i="4"/>
  <c r="AM85" i="4" s="1"/>
  <c r="AA39" i="4"/>
  <c r="U39" i="4"/>
  <c r="W40" i="4"/>
  <c r="Z40" i="4"/>
  <c r="U41" i="4"/>
  <c r="AH85" i="4" s="1"/>
  <c r="W41" i="4"/>
  <c r="AJ85" i="4" s="1"/>
  <c r="U40" i="4"/>
  <c r="AA40" i="4"/>
  <c r="X42" i="4"/>
  <c r="Y40" i="4"/>
  <c r="AC40" i="4"/>
  <c r="AB40" i="4"/>
  <c r="V40" i="4"/>
  <c r="AA41" i="4"/>
  <c r="AO85" i="4" s="1"/>
  <c r="U42" i="4"/>
  <c r="AC41" i="4"/>
  <c r="AQ85" i="4" s="1"/>
  <c r="Z42" i="4"/>
  <c r="Z41" i="4"/>
  <c r="AN85" i="4" s="1"/>
  <c r="AA42" i="4"/>
  <c r="AC42" i="4"/>
  <c r="X40" i="4"/>
  <c r="X41" i="4"/>
  <c r="AL85" i="4" s="1"/>
  <c r="AB42" i="4"/>
  <c r="AB41" i="4"/>
  <c r="AP85" i="4" s="1"/>
  <c r="V41" i="4"/>
  <c r="AK85" i="4" s="1"/>
  <c r="W42" i="4"/>
  <c r="Y42" i="4"/>
  <c r="Z72" i="4" l="1"/>
  <c r="AA74" i="4"/>
  <c r="AO88" i="4" s="1"/>
  <c r="Z61" i="4"/>
  <c r="Z28" i="4"/>
  <c r="U29" i="4"/>
  <c r="U28" i="4"/>
  <c r="V28" i="4"/>
  <c r="Y28" i="4"/>
  <c r="AA28" i="4"/>
  <c r="X28" i="4"/>
  <c r="W28" i="4"/>
  <c r="AB28" i="4"/>
  <c r="AB29" i="4"/>
  <c r="AA29" i="4"/>
  <c r="Y62" i="4"/>
  <c r="U61" i="4"/>
  <c r="W61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I88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AL96" i="4" l="1"/>
  <c r="AL105" i="4"/>
  <c r="C14" i="5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F77" i="5" l="1"/>
  <c r="H67" i="1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<sst xmlns="http://schemas.openxmlformats.org/spreadsheetml/2006/main" count="489" uniqueCount="187">
  <si>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</si>
  <si>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</si>
  <si>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</si>
  <si>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</si>
  <si>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</si>
  <si>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</si>
  <si>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</si>
  <si>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</si>
  <si>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</si>
  <si>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</si>
  <si>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</si>
  <si>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</si>
  <si>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</si>
  <si>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</si>
  <si>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</si>
  <si>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</si>
  <si>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</si>
  <si>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</si>
  <si>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</si>
  <si>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</si>
  <si>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</si>
  <si>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</si>
  <si>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</si>
  <si>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</si>
  <si>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</si>
  <si>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</si>
  <si>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</si>
  <si>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</si>
  <si>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</si>
  <si>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</si>
  <si>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</si>
  <si>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</si>
  <si>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</si>
  <si>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</si>
  <si>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</si>
  <si>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</si>
  <si>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</si>
  <si>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</si>
  <si>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</si>
  <si>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</si>
  <si>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</si>
  <si>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</si>
  <si>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</si>
  <si>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</si>
  <si>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</si>
  <si>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</si>
  <si>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</si>
  <si>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</si>
  <si>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</si>
  <si>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</si>
  <si>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</si>
  <si>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</si>
  <si>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</si>
  <si>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</si>
  <si>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</si>
  <si>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</si>
  <si>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</si>
  <si>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</si>
  <si>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</si>
  <si>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</si>
  <si>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</si>
  <si>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</si>
  <si>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</si>
  <si>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</si>
  <si>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</si>
  <si>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</si>
  <si>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</si>
  <si>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</si>
  <si>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</si>
  <si>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</si>
  <si>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</si>
  <si>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</si>
  <si>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</si>
  <si>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</si>
  <si>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</si>
  <si>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</si>
  <si>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</si>
  <si>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</si>
  <si>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</si>
  <si>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</si>
  <si>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</si>
  <si>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</si>
  <si>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</si>
  <si>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</si>
  <si>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</si>
  <si>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</si>
  <si>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</si>
  <si>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</si>
  <si>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</si>
  <si>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</si>
  <si>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</si>
  <si>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</si>
  <si>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</si>
  <si>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</si>
  <si>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</si>
  <si>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</si>
  <si>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</si>
  <si>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</si>
  <si>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</si>
  <si>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</si>
  <si>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</si>
  <si>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</si>
  <si>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</si>
  <si>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</si>
  <si>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</si>
  <si>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</si>
  <si>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</si>
  <si>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</si>
  <si>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</si>
  <si>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</si>
  <si>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</si>
  <si>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</si>
  <si>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</si>
  <si>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</si>
  <si>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</si>
  <si>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</si>
  <si>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</si>
  <si>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</si>
  <si>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</si>
  <si>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</si>
  <si>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</si>
  <si>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</si>
  <si>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</si>
  <si>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</si>
  <si>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</si>
  <si>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</si>
  <si>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</si>
  <si>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</si>
  <si>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</si>
  <si>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</si>
  <si>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</si>
  <si>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</si>
  <si>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</si>
  <si>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</si>
  <si>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</si>
  <si>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</si>
  <si>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</si>
  <si>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</si>
  <si>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</si>
  <si>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</si>
  <si>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</si>
  <si>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</si>
  <si>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</si>
  <si>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</si>
  <si>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</si>
  <si>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</si>
  <si>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</si>
  <si>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</si>
  <si>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</si>
  <si>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</si>
  <si>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</si>
  <si>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</si>
  <si>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</si>
  <si>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</si>
  <si>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</si>
  <si>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</si>
  <si>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</si>
  <si>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</si>
  <si>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</si>
  <si>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</si>
  <si>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</si>
  <si>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</si>
  <si>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</si>
  <si>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</si>
  <si>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</si>
  <si>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</si>
  <si>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</si>
  <si>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</si>
  <si>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</si>
  <si>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</si>
  <si>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</si>
  <si>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</si>
  <si>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</si>
  <si>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</si>
  <si>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</si>
  <si>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</si>
  <si>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</si>
  <si>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</si>
  <si>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</si>
  <si>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</si>
  <si>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</si>
  <si>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</si>
  <si>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</si>
  <si>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Nicolas</t>
  </si>
  <si>
    <t>Bastin</t>
  </si>
  <si>
    <t>nicobastin_1@hotmail.com</t>
  </si>
  <si>
    <t>Inferno Theux &lt;3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</si>
</sst>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cobastin_1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37" zoomScaleNormal="100" workbookViewId="0"/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F1" zoomScale="90" zoomScaleNormal="90" workbookViewId="0">
      <selection activeCell="I80" sqref="I80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 t="s">
        <v>186</v>
      </c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6</v>
      </c>
      <c r="AB17" s="74">
        <f>VLOOKUP(R17,AG17:AQ20,10,FALSE)</f>
        <v>2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70000004059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6</v>
      </c>
      <c r="AP17" s="67">
        <f>H16+H19+G20</f>
        <v>2</v>
      </c>
      <c r="AQ17" s="67">
        <f>AO17-AP17</f>
        <v>4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99</v>
      </c>
      <c r="G18" s="156">
        <v>1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5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2</v>
      </c>
      <c r="Z18" s="85">
        <f>VLOOKUP(R18,AG17:AQ20,8,FALSE)</f>
        <v>0</v>
      </c>
      <c r="AA18" s="85">
        <f>VLOOKUP(R18,AG17:AQ20,9,FALSE)</f>
        <v>3</v>
      </c>
      <c r="AB18" s="85">
        <f>VLOOKUP(R18,AG17:AQ20,10,FALSE)</f>
        <v>2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39999999018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2</v>
      </c>
      <c r="AP18" s="67">
        <f>G16+H18+H21</f>
        <v>3</v>
      </c>
      <c r="AQ18" s="67">
        <f>AO18-AP18</f>
        <v>-1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1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2</v>
      </c>
      <c r="AB19" s="89">
        <f>VLOOKUP(R19,AG17:AQ20,10,FALSE)</f>
        <v>3</v>
      </c>
      <c r="AC19" s="90">
        <f>VLOOKUP(R19,AG17:AQ20,11,FALSE)</f>
        <v>-1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-3993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1</v>
      </c>
      <c r="AP19" s="67">
        <f>H17+G19+G21</f>
        <v>5</v>
      </c>
      <c r="AQ19" s="67">
        <f>AO19-AP19</f>
        <v>-4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1</v>
      </c>
      <c r="E20" s="66">
        <f t="shared" si="3"/>
        <v>0</v>
      </c>
      <c r="F20" s="208" t="s">
        <v>56</v>
      </c>
      <c r="G20" s="156">
        <v>1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1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1</v>
      </c>
      <c r="AB20" s="93">
        <f>VLOOKUP(R20,AG17:AQ20,10,FALSE)</f>
        <v>5</v>
      </c>
      <c r="AC20" s="94">
        <f>VLOOKUP(R20,AG17:AQ20,11,FALSE)</f>
        <v>-4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50000001026</v>
      </c>
      <c r="AJ20" s="78">
        <f>M17+B19+B20</f>
        <v>3</v>
      </c>
      <c r="AK20" s="78">
        <f>(3*AL20)+AM20</f>
        <v>5</v>
      </c>
      <c r="AL20" s="78">
        <f>N17+N18+C20</f>
        <v>1</v>
      </c>
      <c r="AM20" s="78">
        <f>O17+O18+D20</f>
        <v>2</v>
      </c>
      <c r="AN20" s="78">
        <f>P17+P18+E20</f>
        <v>0</v>
      </c>
      <c r="AO20" s="78">
        <f>H17+H18+G20</f>
        <v>3</v>
      </c>
      <c r="AP20" s="78">
        <f>G17+G18+H20</f>
        <v>2</v>
      </c>
      <c r="AQ20" s="78">
        <f>AO20-AP20</f>
        <v>1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1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2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6</v>
      </c>
      <c r="AB28" s="74">
        <f>VLOOKUP(R28,AG28:AQ31,10,FALSE)</f>
        <v>2</v>
      </c>
      <c r="AC28" s="75">
        <f>VLOOKUP(R28,AG28:AQ31,11,FALSE)</f>
        <v>4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70000004059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6</v>
      </c>
      <c r="AP28" s="67">
        <f>H27+H30+G31</f>
        <v>2</v>
      </c>
      <c r="AQ28" s="67">
        <f>AO28-AP28</f>
        <v>4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6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0</v>
      </c>
      <c r="Z29" s="85">
        <f>VLOOKUP(R29,AG28:AQ31,8,FALSE)</f>
        <v>1</v>
      </c>
      <c r="AA29" s="85">
        <f>VLOOKUP(R29,AG28:AQ31,9,FALSE)</f>
        <v>5</v>
      </c>
      <c r="AB29" s="85">
        <f>VLOOKUP(R29,AG28:AQ31,10,FALSE)</f>
        <v>3</v>
      </c>
      <c r="AC29" s="86">
        <f>VLOOKUP(R29,AG28:AQ31,11,FALSE)</f>
        <v>2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60000002048</v>
      </c>
      <c r="AJ29" s="67">
        <f>M27+M30+B32</f>
        <v>3</v>
      </c>
      <c r="AK29" s="67">
        <f>(3*AL29)+AM29</f>
        <v>6</v>
      </c>
      <c r="AL29" s="67">
        <f>N27+C29+C32</f>
        <v>2</v>
      </c>
      <c r="AM29" s="67">
        <f>O27+D29+D32</f>
        <v>0</v>
      </c>
      <c r="AN29" s="67">
        <f>P27+E29+E32</f>
        <v>1</v>
      </c>
      <c r="AO29" s="67">
        <f>H27+G29+G32</f>
        <v>5</v>
      </c>
      <c r="AP29" s="67">
        <f>G27+H29+H32</f>
        <v>3</v>
      </c>
      <c r="AQ29" s="67">
        <f>AO29-AP29</f>
        <v>2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>
        <f>IF(G32&gt;H32,3,"")</f>
        <v>3</v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1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4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1</v>
      </c>
      <c r="Z30" s="89">
        <f>VLOOKUP(R30,AG28:AQ31,8,FALSE)</f>
        <v>1</v>
      </c>
      <c r="AA30" s="89">
        <f>VLOOKUP(R30,AG28:AQ31,9,FALSE)</f>
        <v>4</v>
      </c>
      <c r="AB30" s="89">
        <f>VLOOKUP(R30,AG28:AQ31,10,FALSE)</f>
        <v>4</v>
      </c>
      <c r="AC30" s="90">
        <f>VLOOKUP(R30,AG28:AQ31,11,FALSE)</f>
        <v>0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40000000037</v>
      </c>
      <c r="AJ30" s="67">
        <f>B28+M29+M32</f>
        <v>3</v>
      </c>
      <c r="AK30" s="67">
        <f>(3*AL30)+AM30</f>
        <v>4</v>
      </c>
      <c r="AL30" s="67">
        <f>C28+N30+N32</f>
        <v>1</v>
      </c>
      <c r="AM30" s="67">
        <f>D28+O30+O32</f>
        <v>1</v>
      </c>
      <c r="AN30" s="67">
        <f>E28+P30+P32</f>
        <v>1</v>
      </c>
      <c r="AO30" s="67">
        <f>G28+H30+H32</f>
        <v>4</v>
      </c>
      <c r="AP30" s="67">
        <f>H28+G30+G32</f>
        <v>4</v>
      </c>
      <c r="AQ30" s="67">
        <f>AO30-AP30</f>
        <v>0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1</v>
      </c>
      <c r="AB31" s="93">
        <f>VLOOKUP(R31,AG28:AQ31,10,FALSE)</f>
        <v>7</v>
      </c>
      <c r="AC31" s="94">
        <f>VLOOKUP(R31,AG28:AQ31,11,FALSE)</f>
        <v>-6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-5994</v>
      </c>
      <c r="AJ31" s="78">
        <f>M28+B30+B31</f>
        <v>3</v>
      </c>
      <c r="AK31" s="78">
        <f>(3*AL31)+AM31</f>
        <v>0</v>
      </c>
      <c r="AL31" s="78">
        <f>N28+N29+C31</f>
        <v>0</v>
      </c>
      <c r="AM31" s="78">
        <f>O28+O29+D31</f>
        <v>0</v>
      </c>
      <c r="AN31" s="78">
        <f>P28+P29+E31</f>
        <v>3</v>
      </c>
      <c r="AO31" s="78">
        <f>H28+H29+G31</f>
        <v>1</v>
      </c>
      <c r="AP31" s="78">
        <f>G28+G29+H31</f>
        <v>7</v>
      </c>
      <c r="AQ31" s="78">
        <f>AO31-AP31</f>
        <v>-6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1</v>
      </c>
      <c r="D32" s="66">
        <f t="shared" si="10"/>
        <v>0</v>
      </c>
      <c r="E32" s="66">
        <f t="shared" si="11"/>
        <v>0</v>
      </c>
      <c r="F32" s="209" t="s">
        <v>10</v>
      </c>
      <c r="G32" s="156">
        <v>2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0</v>
      </c>
      <c r="P32" s="66">
        <f t="shared" si="15"/>
        <v>1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2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1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1</v>
      </c>
      <c r="AC39" s="75">
        <f>VLOOKUP(R39,AG39:AQ42,11,FALSE)</f>
        <v>6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90000006069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7</v>
      </c>
      <c r="AP39" s="67">
        <f>H38+H41+G42</f>
        <v>1</v>
      </c>
      <c r="AQ39" s="67">
        <f>AO39-AP39</f>
        <v>6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1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4</v>
      </c>
      <c r="AB40" s="85">
        <f>VLOOKUP(R40,AG39:AQ42,10,FALSE)</f>
        <v>3</v>
      </c>
      <c r="AC40" s="86">
        <f>VLOOKUP(R40,AG39:AQ42,11,FALSE)</f>
        <v>1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9999997018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2</v>
      </c>
      <c r="AP40" s="67">
        <f>G38+H40+H43</f>
        <v>5</v>
      </c>
      <c r="AQ40" s="67">
        <f>AO40-AP40</f>
        <v>-3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4</v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1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1</v>
      </c>
      <c r="Z41" s="89">
        <f>VLOOKUP(R41,AG39:AQ42,8,FALSE)</f>
        <v>2</v>
      </c>
      <c r="AA41" s="89">
        <f>VLOOKUP(R41,AG39:AQ42,9,FALSE)</f>
        <v>2</v>
      </c>
      <c r="AB41" s="89">
        <f>VLOOKUP(R41,AG39:AQ42,10,FALSE)</f>
        <v>5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60000001037</v>
      </c>
      <c r="AJ41" s="67">
        <f>B39+M40+M43</f>
        <v>3</v>
      </c>
      <c r="AK41" s="67">
        <f>(3*AL41)+AM41</f>
        <v>6</v>
      </c>
      <c r="AL41" s="67">
        <f>C39+N41+N43</f>
        <v>2</v>
      </c>
      <c r="AM41" s="67">
        <f>D39+O41+O43</f>
        <v>0</v>
      </c>
      <c r="AN41" s="67">
        <f>E39+P41+P43</f>
        <v>1</v>
      </c>
      <c r="AO41" s="67">
        <f>G39+H41+H43</f>
        <v>4</v>
      </c>
      <c r="AP41" s="67">
        <f>H39+G41+G43</f>
        <v>3</v>
      </c>
      <c r="AQ41" s="67">
        <f>AO41-AP41</f>
        <v>1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1</v>
      </c>
      <c r="AB42" s="93">
        <f>VLOOKUP(R42,AG39:AQ42,10,FALSE)</f>
        <v>5</v>
      </c>
      <c r="AC42" s="94">
        <f>VLOOKUP(R42,AG39:AQ42,11,FALSE)</f>
        <v>-4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9999996006</v>
      </c>
      <c r="AJ42" s="78">
        <f>M39+B41+B42</f>
        <v>3</v>
      </c>
      <c r="AK42" s="78">
        <f>(3*AL42)+AM42</f>
        <v>1</v>
      </c>
      <c r="AL42" s="78">
        <f>N39+N40+C42</f>
        <v>0</v>
      </c>
      <c r="AM42" s="78">
        <f>O39+O40+D42</f>
        <v>1</v>
      </c>
      <c r="AN42" s="78">
        <f>P39+P40+E42</f>
        <v>2</v>
      </c>
      <c r="AO42" s="78">
        <f>H39+H40+G42</f>
        <v>1</v>
      </c>
      <c r="AP42" s="78">
        <f>G39+G40+H42</f>
        <v>5</v>
      </c>
      <c r="AQ42" s="78">
        <f>AO42-AP42</f>
        <v>-4</v>
      </c>
      <c r="AR42" s="111">
        <f>IF(AND(AS42&lt;&gt;"",COUNTIF(AT42:AW42,AS42)=1),1000,0)</f>
        <v>0</v>
      </c>
      <c r="AS42" s="112">
        <f>IF(COUNTIF(AK39:AK42,AK42)=2,IF(AK42=AK39,AF39,IF(AK42=AK40,AF40,IF(AK42=AK41,AF41,""))),"")</f>
        <v>2</v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1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0</v>
      </c>
      <c r="H50" s="156">
        <v>2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7</v>
      </c>
      <c r="AB50" s="74">
        <f>VLOOKUP(R50,AG50:AQ53,10,FALSE)</f>
        <v>4</v>
      </c>
      <c r="AC50" s="75">
        <f>VLOOKUP(R50,AG50:AQ53,11,FALSE)</f>
        <v>3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70000003069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7</v>
      </c>
      <c r="AP50" s="67">
        <f>H49+H52+G53</f>
        <v>4</v>
      </c>
      <c r="AQ50" s="67">
        <f>AO50-AP50</f>
        <v>3</v>
      </c>
      <c r="AR50" s="108">
        <f>IF(AND(AS50&lt;&gt;"",COUNTIF(AT50:AW50,AS50)=1),1000,0)</f>
        <v>0</v>
      </c>
      <c r="AS50" s="68">
        <f>IF(COUNTIF(AK50:AK53,AK50)=2,IF(AK50=AK51,AF51,IF(AK50=AK52,AF52,IF(AK50=AK53,AF53,""))),"")</f>
        <v>4</v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0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7</v>
      </c>
      <c r="W51" s="85">
        <f>VLOOKUP(R51,AG50:AQ53,4,FALSE)</f>
        <v>3</v>
      </c>
      <c r="X51" s="85">
        <f>VLOOKUP(R51,AG50:AQ53,6,FALSE)</f>
        <v>2</v>
      </c>
      <c r="Y51" s="85">
        <f>VLOOKUP(R51,AG50:AQ53,7,FALSE)</f>
        <v>1</v>
      </c>
      <c r="Z51" s="85">
        <f>VLOOKUP(R51,AG50:AQ53,8,FALSE)</f>
        <v>0</v>
      </c>
      <c r="AA51" s="85">
        <f>VLOOKUP(R51,AG50:AQ53,9,FALSE)</f>
        <v>5</v>
      </c>
      <c r="AB51" s="85">
        <f>VLOOKUP(R51,AG50:AQ53,10,FALSE)</f>
        <v>2</v>
      </c>
      <c r="AC51" s="86">
        <f>VLOOKUP(R51,AG50:AQ53,11,FALSE)</f>
        <v>3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9999998018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2</v>
      </c>
      <c r="AP51" s="67">
        <f>G49+H51+H54</f>
        <v>4</v>
      </c>
      <c r="AQ51" s="67">
        <f>AO51-AP51</f>
        <v>-2</v>
      </c>
      <c r="AR51" s="108">
        <f>IF(AND(AS51&lt;&gt;"",COUNTIF(AT51:AW51,AS51)=1),1000,0)</f>
        <v>0</v>
      </c>
      <c r="AS51" s="68">
        <f>IF(COUNTIF(AK50:AK53,AK51)=2,IF(AK51=AK50,AF50,IF(AK51=AK52,AF52,IF(AK51=AK53,AF53,""))),"")</f>
        <v>3</v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3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1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1</v>
      </c>
      <c r="Z52" s="89">
        <f>VLOOKUP(R52,AG50:AQ53,8,FALSE)</f>
        <v>2</v>
      </c>
      <c r="AA52" s="89">
        <f>VLOOKUP(R52,AG50:AQ53,9,FALSE)</f>
        <v>2</v>
      </c>
      <c r="AB52" s="89">
        <f>VLOOKUP(R52,AG50:AQ53,10,FALSE)</f>
        <v>4</v>
      </c>
      <c r="AC52" s="90">
        <f>VLOOKUP(R52,AG50:AQ53,11,FALSE)</f>
        <v>-2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9999996017</v>
      </c>
      <c r="AJ52" s="67">
        <f>B50+M51+M54</f>
        <v>3</v>
      </c>
      <c r="AK52" s="67">
        <f>(3*AL52)+AM52</f>
        <v>1</v>
      </c>
      <c r="AL52" s="67">
        <f>C50+N52+N54</f>
        <v>0</v>
      </c>
      <c r="AM52" s="67">
        <f>D50+O52+O54</f>
        <v>1</v>
      </c>
      <c r="AN52" s="67">
        <f>E50+P52+P54</f>
        <v>2</v>
      </c>
      <c r="AO52" s="67">
        <f>G50+H52+H54</f>
        <v>2</v>
      </c>
      <c r="AP52" s="67">
        <f>H50+G52+G54</f>
        <v>6</v>
      </c>
      <c r="AQ52" s="67">
        <f>AO52-AP52</f>
        <v>-4</v>
      </c>
      <c r="AR52" s="108">
        <f>IF(AND(AS52&lt;&gt;"",COUNTIF(AT52:AW52,AS52)=1),1000,0)</f>
        <v>0</v>
      </c>
      <c r="AS52" s="68">
        <f>IF(COUNTIF(AK50:AK53,AK52)=2,IF(AK52=AK50,AF50,IF(AK52=AK51,AF51,IF(AK52=AK53,AF53,""))),"")</f>
        <v>2</v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2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2</v>
      </c>
      <c r="AB53" s="93">
        <f>VLOOKUP(R53,AG50:AQ53,10,FALSE)</f>
        <v>6</v>
      </c>
      <c r="AC53" s="94">
        <f>VLOOKUP(R53,AG50:AQ53,11,FALSE)</f>
        <v>-4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70000003046</v>
      </c>
      <c r="AJ53" s="78">
        <f>M50+B52+B53</f>
        <v>3</v>
      </c>
      <c r="AK53" s="78">
        <f>(3*AL53)+AM53</f>
        <v>7</v>
      </c>
      <c r="AL53" s="78">
        <f>N50+N51+C53</f>
        <v>2</v>
      </c>
      <c r="AM53" s="78">
        <f>O50+O51+D53</f>
        <v>1</v>
      </c>
      <c r="AN53" s="78">
        <f>P50+P51+E53</f>
        <v>0</v>
      </c>
      <c r="AO53" s="78">
        <f>H50+H51+G53</f>
        <v>5</v>
      </c>
      <c r="AP53" s="78">
        <f>G50+G51+H53</f>
        <v>2</v>
      </c>
      <c r="AQ53" s="78">
        <f>AO53-AP53</f>
        <v>3</v>
      </c>
      <c r="AR53" s="111">
        <f>IF(AND(AS53&lt;&gt;"",COUNTIF(AT53:AW53,AS53)=1),1000,0)</f>
        <v>0</v>
      </c>
      <c r="AS53" s="112">
        <f>IF(COUNTIF(AK50:AK53,AK53)=2,IF(AK53=AK50,AF50,IF(AK53=AK51,AF51,IF(AK53=AK52,AF52,""))),"")</f>
        <v>1</v>
      </c>
      <c r="AT53" s="112" t="str">
        <f>IF(G53&gt;H53,1,"")</f>
        <v/>
      </c>
      <c r="AU53" s="112">
        <f>IF(H51&gt;G51,2,"")</f>
        <v>2</v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5</v>
      </c>
      <c r="AB61" s="74">
        <f>VLOOKUP(R61,AG61:AQ64,10,FALSE)</f>
        <v>2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90000003049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5</v>
      </c>
      <c r="AP61" s="67">
        <f>H60+H63+G64</f>
        <v>2</v>
      </c>
      <c r="AQ61" s="67">
        <f>AO61-AP61</f>
        <v>3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1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3</v>
      </c>
      <c r="AB62" s="85">
        <f>VLOOKUP(R62,AG61:AQ64,10,FALSE)</f>
        <v>2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60000001028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3</v>
      </c>
      <c r="AP62" s="67">
        <f>G60+H62+H65</f>
        <v>2</v>
      </c>
      <c r="AQ62" s="67">
        <f>AO62-AP62</f>
        <v>1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1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3</v>
      </c>
      <c r="AB63" s="89">
        <f>VLOOKUP(R63,AG61:AQ64,10,FALSE)</f>
        <v>3</v>
      </c>
      <c r="AC63" s="90">
        <f>VLOOKUP(R63,AG61:AQ64,11,FALSE)</f>
        <v>0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-4003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0</v>
      </c>
      <c r="AP63" s="67">
        <f>H61+G63+G65</f>
        <v>4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1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0</v>
      </c>
      <c r="AB64" s="93">
        <f>VLOOKUP(R64,AG61:AQ64,10,FALSE)</f>
        <v>4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30000000026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3</v>
      </c>
      <c r="AP64" s="78">
        <f>G61+G62+H64</f>
        <v>3</v>
      </c>
      <c r="AQ64" s="78">
        <f>AO64-AP64</f>
        <v>0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1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1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Autriche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6</v>
      </c>
      <c r="AB72" s="74">
        <f>VLOOKUP(R72,AG72:AQ75,10,FALSE)</f>
        <v>3</v>
      </c>
      <c r="AC72" s="75">
        <f>VLOOKUP(R72,AG72:AQ75,11,FALSE)</f>
        <v>3</v>
      </c>
      <c r="AD72" s="217"/>
      <c r="AE72" s="217"/>
      <c r="AF72" s="76">
        <v>1</v>
      </c>
      <c r="AG72" s="67">
        <f>RANK(AI72,AI72:AI75)</f>
        <v>2</v>
      </c>
      <c r="AH72" s="67" t="str">
        <f>F71</f>
        <v>Portugal</v>
      </c>
      <c r="AI72" s="67">
        <f>(AK72*10000000000)+((AR72+AX72+BF72)*100000)+(AQ72*1000)+(AO72*10)-AF72</f>
        <v>70000002049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5</v>
      </c>
      <c r="AP72" s="67">
        <f>H71+H74+G75</f>
        <v>3</v>
      </c>
      <c r="AQ72" s="67">
        <f>AO72-AP72</f>
        <v>2</v>
      </c>
      <c r="AR72" s="108">
        <f>IF(AND(AS72&lt;&gt;"",COUNTIF(AT72:AW72,AS72)=1),1000,0)</f>
        <v>0</v>
      </c>
      <c r="AS72" s="68">
        <f>IF(COUNTIF(AK72:AK75,AK72)=2,IF(AK72=AK73,AF73,IF(AK72=AK74,AF74,IF(AK72=AK75,AF75,""))),"")</f>
        <v>3</v>
      </c>
      <c r="AT72" s="109"/>
      <c r="AU72" s="68">
        <f>IF(G71&gt;H71,2,"")</f>
        <v>2</v>
      </c>
      <c r="AV72" s="68" t="str">
        <f>IF(G74&gt;H74,3,"")</f>
        <v/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1</v>
      </c>
      <c r="E73" s="66">
        <f t="shared" si="43"/>
        <v>0</v>
      </c>
      <c r="F73" s="208" t="s">
        <v>110</v>
      </c>
      <c r="G73" s="156">
        <v>2</v>
      </c>
      <c r="H73" s="156">
        <v>2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1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Portugal</v>
      </c>
      <c r="V73" s="83">
        <f>VLOOKUP(R73,AG72:AQ75,5,FALSE)</f>
        <v>7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1</v>
      </c>
      <c r="Z73" s="85">
        <f>VLOOKUP(R73,AG72:AQ75,8,FALSE)</f>
        <v>0</v>
      </c>
      <c r="AA73" s="85">
        <f>VLOOKUP(R73,AG72:AQ75,9,FALSE)</f>
        <v>5</v>
      </c>
      <c r="AB73" s="85">
        <f>VLOOKUP(R73,AG72:AQ75,10,FALSE)</f>
        <v>3</v>
      </c>
      <c r="AC73" s="86">
        <f>VLOOKUP(R73,AG72:AQ75,11,FALSE)</f>
        <v>2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9999998038</v>
      </c>
      <c r="AJ73" s="67">
        <f>M71+M74+B76</f>
        <v>3</v>
      </c>
      <c r="AK73" s="67">
        <f>(3*AL73)+AM73</f>
        <v>1</v>
      </c>
      <c r="AL73" s="67">
        <f>N71+C73+C76</f>
        <v>0</v>
      </c>
      <c r="AM73" s="67">
        <f>O71+D73+D76</f>
        <v>1</v>
      </c>
      <c r="AN73" s="67">
        <f>P71+E73+E76</f>
        <v>2</v>
      </c>
      <c r="AO73" s="67">
        <f>H71+G73+G76</f>
        <v>4</v>
      </c>
      <c r="AP73" s="67">
        <f>G71+H73+H76</f>
        <v>6</v>
      </c>
      <c r="AQ73" s="67">
        <f>AO73-AP73</f>
        <v>-2</v>
      </c>
      <c r="AR73" s="108">
        <f>IF(AND(AS73&lt;&gt;"",COUNTIF(AT73:AW73,AS73)=1),1000,0)</f>
        <v>0</v>
      </c>
      <c r="AS73" s="68">
        <f>IF(COUNTIF(AK72:AK75,AK73)=2,IF(AK73=AK72,AF72,IF(AK73=AK74,AF74,IF(AK73=AK75,AF75,""))),"")</f>
        <v>4</v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0</v>
      </c>
      <c r="D74" s="66">
        <f t="shared" si="42"/>
        <v>1</v>
      </c>
      <c r="E74" s="66">
        <f t="shared" si="43"/>
        <v>0</v>
      </c>
      <c r="F74" s="208" t="s">
        <v>4</v>
      </c>
      <c r="G74" s="156">
        <v>2</v>
      </c>
      <c r="H74" s="156">
        <v>2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1</v>
      </c>
      <c r="P74" s="66">
        <f t="shared" si="47"/>
        <v>0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1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1</v>
      </c>
      <c r="Z74" s="89">
        <f>VLOOKUP(R74,AG72:AQ75,8,FALSE)</f>
        <v>2</v>
      </c>
      <c r="AA74" s="89">
        <f>VLOOKUP(R74,AG72:AQ75,9,FALSE)</f>
        <v>4</v>
      </c>
      <c r="AB74" s="89">
        <f>VLOOKUP(R74,AG72:AQ75,10,FALSE)</f>
        <v>6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1</v>
      </c>
      <c r="AH74" s="67" t="str">
        <f>F72</f>
        <v>Autriche</v>
      </c>
      <c r="AI74" s="67">
        <f>(AK74*10000000000)+((AR74+AX74+BF74)*100000)+(AQ74*1000)+(AO74*10)-AF74</f>
        <v>70000003057</v>
      </c>
      <c r="AJ74" s="67">
        <f>B72+M73+M76</f>
        <v>3</v>
      </c>
      <c r="AK74" s="67">
        <f>(3*AL74)+AM74</f>
        <v>7</v>
      </c>
      <c r="AL74" s="67">
        <f>C72+N74+N76</f>
        <v>2</v>
      </c>
      <c r="AM74" s="67">
        <f>D72+O74+O76</f>
        <v>1</v>
      </c>
      <c r="AN74" s="67">
        <f>E72+P74+P76</f>
        <v>0</v>
      </c>
      <c r="AO74" s="67">
        <f>G72+H74+H76</f>
        <v>6</v>
      </c>
      <c r="AP74" s="67">
        <f>H72+G74+G76</f>
        <v>3</v>
      </c>
      <c r="AQ74" s="67">
        <f>AO74-AP74</f>
        <v>3</v>
      </c>
      <c r="AR74" s="108">
        <f>IF(AND(AS74&lt;&gt;"",COUNTIF(AT74:AW74,AS74)=1),1000,0)</f>
        <v>0</v>
      </c>
      <c r="AS74" s="68">
        <f>IF(COUNTIF(AK72:AK75,AK74)=2,IF(AK74=AK72,AF72,IF(AK74=AK73,AF73,IF(AK74=AK75,AF75,""))),"")</f>
        <v>1</v>
      </c>
      <c r="AT74" s="68" t="str">
        <f>IF(H74&gt;G74,1,"")</f>
        <v/>
      </c>
      <c r="AU74" s="68">
        <f>IF(H76&gt;G76,2,"")</f>
        <v>2</v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1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2</v>
      </c>
      <c r="AB75" s="93">
        <f>VLOOKUP(R75,AG72:AQ75,10,FALSE)</f>
        <v>5</v>
      </c>
      <c r="AC75" s="94">
        <f>VLOOKUP(R75,AG72:AQ75,11,FALSE)</f>
        <v>-3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9999997016</v>
      </c>
      <c r="AJ75" s="78">
        <f>M72+B74+B75</f>
        <v>3</v>
      </c>
      <c r="AK75" s="78">
        <f>(3*AL75)+AM75</f>
        <v>1</v>
      </c>
      <c r="AL75" s="78">
        <f>N72+N73+C75</f>
        <v>0</v>
      </c>
      <c r="AM75" s="78">
        <f>O72+O73+D75</f>
        <v>1</v>
      </c>
      <c r="AN75" s="78">
        <f>P72+P73+E75</f>
        <v>2</v>
      </c>
      <c r="AO75" s="78">
        <f>H72+H73+G75</f>
        <v>2</v>
      </c>
      <c r="AP75" s="78">
        <f>G72+G73+H75</f>
        <v>5</v>
      </c>
      <c r="AQ75" s="78">
        <f>AO75-AP75</f>
        <v>-3</v>
      </c>
      <c r="AR75" s="111">
        <f>IF(AND(AS75&lt;&gt;"",COUNTIF(AT75:AW75,AS75)=1),1000,0)</f>
        <v>0</v>
      </c>
      <c r="AS75" s="112">
        <f>IF(COUNTIF(AK72:AK75,AK75)=2,IF(AK75=AK72,AF72,IF(AK75=AK73,AF73,IF(AK75=AK74,AF74,""))),"")</f>
        <v>2</v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110</v>
      </c>
      <c r="G76" s="156">
        <v>1</v>
      </c>
      <c r="H76" s="156">
        <v>2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Pays de Galles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4</v>
      </c>
      <c r="AB83" s="166">
        <f>VLOOKUP(T83,AG83:AQ88,10,FALSE)</f>
        <v>4</v>
      </c>
      <c r="AC83" s="167">
        <f t="shared" ref="AC83:AC88" si="50">AA83-AB83</f>
        <v>0</v>
      </c>
      <c r="AD83" s="228">
        <f t="shared" ref="AD83:AD88" si="51">VLOOKUP(T83,$AG$83:$AR$88,12,FALSE)</f>
        <v>2</v>
      </c>
      <c r="AE83" s="228"/>
      <c r="AF83" s="168">
        <v>1</v>
      </c>
      <c r="AG83" s="168">
        <f t="shared" ref="AG83:AG88" si="52">RANK(AI83,$AI$83:$AI$88)</f>
        <v>2</v>
      </c>
      <c r="AH83" s="168" t="str">
        <f>U19</f>
        <v>Roumanie</v>
      </c>
      <c r="AI83" s="169">
        <f t="shared" ref="AI83:AI88" si="53">(AK83*100000000)+(AQ83*100000)+(AO83*1000)-AF83</f>
        <v>399901999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2</v>
      </c>
      <c r="AP83" s="168">
        <f t="shared" si="54"/>
        <v>3</v>
      </c>
      <c r="AQ83" s="168">
        <f t="shared" si="54"/>
        <v>-1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Roumanie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2</v>
      </c>
      <c r="AB84" s="172">
        <f>VLOOKUP(T84,AG83:AQ88,10,FALSE)</f>
        <v>3</v>
      </c>
      <c r="AC84" s="173">
        <f t="shared" si="50"/>
        <v>-1</v>
      </c>
      <c r="AD84" s="228">
        <f t="shared" si="51"/>
        <v>1</v>
      </c>
      <c r="AE84" s="228"/>
      <c r="AF84" s="168">
        <v>2</v>
      </c>
      <c r="AG84" s="168">
        <f t="shared" si="52"/>
        <v>1</v>
      </c>
      <c r="AH84" s="168" t="str">
        <f>U30</f>
        <v>Pays de Galles</v>
      </c>
      <c r="AI84" s="169">
        <f t="shared" si="53"/>
        <v>400003998</v>
      </c>
      <c r="AJ84" s="168">
        <f>W30</f>
        <v>3</v>
      </c>
      <c r="AK84" s="168">
        <f>V30</f>
        <v>4</v>
      </c>
      <c r="AL84" s="168">
        <f t="shared" ref="AL84:AQ84" si="55">X30</f>
        <v>1</v>
      </c>
      <c r="AM84" s="168">
        <f t="shared" si="55"/>
        <v>1</v>
      </c>
      <c r="AN84" s="168">
        <f t="shared" si="55"/>
        <v>1</v>
      </c>
      <c r="AO84" s="168">
        <f t="shared" si="55"/>
        <v>4</v>
      </c>
      <c r="AP84" s="168">
        <f t="shared" si="55"/>
        <v>4</v>
      </c>
      <c r="AQ84" s="168">
        <f t="shared" si="55"/>
        <v>0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Suède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3</v>
      </c>
      <c r="AB85" s="176">
        <f>VLOOKUP(T85,AG83:AQ88,10,FALSE)</f>
        <v>3</v>
      </c>
      <c r="AC85" s="177">
        <f t="shared" si="50"/>
        <v>0</v>
      </c>
      <c r="AD85" s="228">
        <f t="shared" si="51"/>
        <v>5</v>
      </c>
      <c r="AE85" s="228"/>
      <c r="AF85" s="168">
        <v>3</v>
      </c>
      <c r="AG85" s="168">
        <f t="shared" si="52"/>
        <v>6</v>
      </c>
      <c r="AH85" s="168" t="str">
        <f>U41</f>
        <v>Ukraine</v>
      </c>
      <c r="AI85" s="169">
        <f t="shared" si="53"/>
        <v>99701997</v>
      </c>
      <c r="AJ85" s="168">
        <f>W41</f>
        <v>3</v>
      </c>
      <c r="AK85" s="168">
        <f>V41</f>
        <v>1</v>
      </c>
      <c r="AL85" s="168">
        <f t="shared" ref="AL85:AQ85" si="56">X41</f>
        <v>0</v>
      </c>
      <c r="AM85" s="168">
        <f t="shared" si="56"/>
        <v>1</v>
      </c>
      <c r="AN85" s="168">
        <f t="shared" si="56"/>
        <v>2</v>
      </c>
      <c r="AO85" s="168">
        <f t="shared" si="56"/>
        <v>2</v>
      </c>
      <c r="AP85" s="168">
        <f t="shared" si="56"/>
        <v>5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Islande</v>
      </c>
      <c r="V86" s="178">
        <f t="shared" si="48"/>
        <v>1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1</v>
      </c>
      <c r="Z86" s="180">
        <f>VLOOKUP(T86,AG83:AQ88,8,FALSE)</f>
        <v>2</v>
      </c>
      <c r="AA86" s="180">
        <f>VLOOKUP(T86,AG83:AQ88,9,FALSE)</f>
        <v>4</v>
      </c>
      <c r="AB86" s="180">
        <f>VLOOKUP(T86,AG83:AQ88,10,FALSE)</f>
        <v>6</v>
      </c>
      <c r="AC86" s="181">
        <f t="shared" si="50"/>
        <v>-2</v>
      </c>
      <c r="AD86" s="228">
        <f t="shared" si="51"/>
        <v>6</v>
      </c>
      <c r="AE86" s="228"/>
      <c r="AF86" s="168">
        <v>4</v>
      </c>
      <c r="AG86" s="168">
        <f t="shared" si="52"/>
        <v>5</v>
      </c>
      <c r="AH86" s="168" t="str">
        <f>U52</f>
        <v>Rép. Tchèque</v>
      </c>
      <c r="AI86" s="169">
        <f t="shared" si="53"/>
        <v>99801996</v>
      </c>
      <c r="AJ86" s="168">
        <f>W52</f>
        <v>3</v>
      </c>
      <c r="AK86" s="168">
        <f>V52</f>
        <v>1</v>
      </c>
      <c r="AL86" s="168">
        <f t="shared" ref="AL86:AQ86" si="57">X52</f>
        <v>0</v>
      </c>
      <c r="AM86" s="168">
        <f t="shared" si="57"/>
        <v>1</v>
      </c>
      <c r="AN86" s="168">
        <f t="shared" si="57"/>
        <v>2</v>
      </c>
      <c r="AO86" s="168">
        <f t="shared" si="57"/>
        <v>2</v>
      </c>
      <c r="AP86" s="168">
        <f t="shared" si="57"/>
        <v>4</v>
      </c>
      <c r="AQ86" s="168">
        <f t="shared" si="57"/>
        <v>-2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Rép. Tchèque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2</v>
      </c>
      <c r="AB87" s="184">
        <f>VLOOKUP(T87,AG83:AQ88,10,FALSE)</f>
        <v>4</v>
      </c>
      <c r="AC87" s="185">
        <f t="shared" si="50"/>
        <v>-2</v>
      </c>
      <c r="AD87" s="228">
        <f t="shared" si="51"/>
        <v>4</v>
      </c>
      <c r="AE87" s="228"/>
      <c r="AF87" s="168">
        <v>5</v>
      </c>
      <c r="AG87" s="168">
        <f t="shared" si="52"/>
        <v>3</v>
      </c>
      <c r="AH87" s="168" t="str">
        <f>U63</f>
        <v>Suède</v>
      </c>
      <c r="AI87" s="169">
        <f t="shared" si="53"/>
        <v>300002995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3</v>
      </c>
      <c r="AP87" s="168">
        <f t="shared" si="58"/>
        <v>3</v>
      </c>
      <c r="AQ87" s="168">
        <f t="shared" si="58"/>
        <v>0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Ukraine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2</v>
      </c>
      <c r="AB88" s="188">
        <f>VLOOKUP(T88,AG83:AQ88,10,FALSE)</f>
        <v>5</v>
      </c>
      <c r="AC88" s="189">
        <f t="shared" si="50"/>
        <v>-3</v>
      </c>
      <c r="AD88" s="228">
        <f t="shared" si="51"/>
        <v>3</v>
      </c>
      <c r="AE88" s="228"/>
      <c r="AF88" s="168">
        <v>6</v>
      </c>
      <c r="AG88" s="168">
        <f t="shared" si="52"/>
        <v>4</v>
      </c>
      <c r="AH88" s="168" t="str">
        <f>U74</f>
        <v>Islande</v>
      </c>
      <c r="AI88" s="169">
        <f t="shared" si="53"/>
        <v>99803994</v>
      </c>
      <c r="AJ88" s="168">
        <f>W74</f>
        <v>3</v>
      </c>
      <c r="AK88" s="168">
        <f>V74</f>
        <v>1</v>
      </c>
      <c r="AL88" s="168">
        <f t="shared" ref="AL88:AQ88" si="59">X74</f>
        <v>0</v>
      </c>
      <c r="AM88" s="168">
        <f t="shared" si="59"/>
        <v>1</v>
      </c>
      <c r="AN88" s="168">
        <f t="shared" si="59"/>
        <v>2</v>
      </c>
      <c r="AO88" s="168">
        <f t="shared" si="59"/>
        <v>4</v>
      </c>
      <c r="AP88" s="168">
        <f t="shared" si="59"/>
        <v>6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1256</v>
      </c>
      <c r="V91" s="190" t="str">
        <f>VLOOKUP(U91,AH93:AJ107,3,FALSE)</f>
        <v>Suède</v>
      </c>
      <c r="W91" s="190" t="str">
        <f>VLOOKUP(U91,AH93:AK107,4,FALSE)</f>
        <v>Roumanie</v>
      </c>
      <c r="X91" s="190" t="str">
        <f>VLOOKUP(U91,AH93:AL107,5,FALSE)</f>
        <v>Pays de Galles</v>
      </c>
      <c r="Y91" s="190" t="str">
        <f>VLOOKUP(U91,AH93:AM107,6,FALSE)</f>
        <v>Islande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Rép. Tchèque</v>
      </c>
      <c r="AL93" s="190" t="str">
        <f>U19</f>
        <v>Roumanie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Pays de Galles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Pays de Galles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Roumanie</v>
      </c>
      <c r="AL96" s="190" t="str">
        <f>U30</f>
        <v>Pays de Galles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Roumanie</v>
      </c>
      <c r="AL97" s="190" t="str">
        <f>U30</f>
        <v>Pays de Galles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Pays de Galles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Rép. Tchèque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Rép. Tchèque</v>
      </c>
      <c r="AL100" s="190" t="str">
        <f>U19</f>
        <v>Roumanie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Islande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Roumanie</v>
      </c>
      <c r="AL102" s="190" t="str">
        <f>U74</f>
        <v>Islande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Rép. Tchèque</v>
      </c>
      <c r="AL103" s="190" t="str">
        <f>U30</f>
        <v>Pays de Galles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Rép. Tchèque</v>
      </c>
      <c r="AL104" s="190" t="str">
        <f>U30</f>
        <v>Pays de Galles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Pays de Galles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Rép. Tchèque</v>
      </c>
      <c r="AL106" s="190" t="str">
        <f>U30</f>
        <v>Pays de Galles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Rép. Tchèque</v>
      </c>
      <c r="AL107" s="190" t="str">
        <f>U74</f>
        <v>Islande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zoomScale="90" zoomScaleNormal="90" workbookViewId="0">
      <selection activeCell="O36" sqref="O36:O37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Islande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111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Autriche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111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1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Pays de Galles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Suède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4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Portugal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Pologne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Autriche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Islande</v>
      </c>
      <c r="G73" s="80" t="str">
        <f>IF(AND(F16&lt;&gt;F72,F16&lt;&gt;F73,F16&lt;&gt;""),"O","")</f>
        <v/>
      </c>
      <c r="I73" s="80" t="str">
        <f>F32</f>
        <v>Autriche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Autriche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Portugal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Pays de Galles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Suède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Portugal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Nicolas Bastin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nicobastin_1@hotmail.com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>Inferno Theux &lt;3</v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 t="str">
        <f>Poules!I5</f>
        <v>Inferno Theux &lt;3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2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0</v>
      </c>
      <c r="I10" s="3">
        <f>Poules!H50</f>
        <v>2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1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2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1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0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1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1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1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0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3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1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2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2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1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2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2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1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2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1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2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Islande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Autriche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Pays de Galles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Suède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Portugal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Autriche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Portugal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Autriche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Nicolas Bastin</cp:lastModifiedBy>
  <dcterms:created xsi:type="dcterms:W3CDTF">2012-03-29T08:20:24Z</dcterms:created>
  <dcterms:modified xsi:type="dcterms:W3CDTF">2016-06-07T14:22:10Z</dcterms:modified>
</cp:coreProperties>
</file>