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rbain\Documents\"/>
    </mc:Choice>
  </mc:AlternateContent>
  <bookViews>
    <workbookView xWindow="-15" yWindow="-15" windowWidth="12600" windowHeight="1176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BG75" i="4" s="1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X19" i="4" s="1"/>
  <c r="AI19" i="4" s="1"/>
  <c r="AY18" i="4"/>
  <c r="AX18" i="4" s="1"/>
  <c r="AI18" i="4" s="1"/>
  <c r="AX62" i="4" l="1"/>
  <c r="AI62" i="4" s="1"/>
  <c r="AX41" i="4"/>
  <c r="AI41" i="4" s="1"/>
  <c r="AG40" i="4" s="1"/>
  <c r="AX74" i="4"/>
  <c r="AI74" i="4" s="1"/>
  <c r="AX72" i="4"/>
  <c r="AI72" i="4" s="1"/>
  <c r="AX75" i="4"/>
  <c r="AI75" i="4" s="1"/>
  <c r="AX61" i="4"/>
  <c r="AI61" i="4" s="1"/>
  <c r="AX53" i="4"/>
  <c r="AI53" i="4" s="1"/>
  <c r="AG52" i="4" s="1"/>
  <c r="AX31" i="4"/>
  <c r="AI31" i="4" s="1"/>
  <c r="AG28" i="4" s="1"/>
  <c r="AX20" i="4"/>
  <c r="AI20" i="4" s="1"/>
  <c r="AG17" i="4" s="1"/>
  <c r="AG39" i="4"/>
  <c r="AG62" i="4" l="1"/>
  <c r="AG42" i="4"/>
  <c r="AG41" i="4"/>
  <c r="Z40" i="4" s="1"/>
  <c r="AG74" i="4"/>
  <c r="AG75" i="4"/>
  <c r="AG72" i="4"/>
  <c r="AG73" i="4"/>
  <c r="AG63" i="4"/>
  <c r="AG64" i="4"/>
  <c r="AG61" i="4"/>
  <c r="X61" i="4" s="1"/>
  <c r="AG53" i="4"/>
  <c r="AG51" i="4"/>
  <c r="AG50" i="4"/>
  <c r="V39" i="4"/>
  <c r="AB39" i="4"/>
  <c r="X39" i="4"/>
  <c r="AG29" i="4"/>
  <c r="AG30" i="4"/>
  <c r="AG31" i="4"/>
  <c r="AA28" i="4" s="1"/>
  <c r="V28" i="4"/>
  <c r="AG20" i="4"/>
  <c r="AG19" i="4"/>
  <c r="AG18" i="4"/>
  <c r="Z39" i="4"/>
  <c r="W39" i="4"/>
  <c r="Y39" i="4"/>
  <c r="AC39" i="4"/>
  <c r="V42" i="4"/>
  <c r="AA39" i="4"/>
  <c r="U39" i="4"/>
  <c r="W40" i="4"/>
  <c r="U41" i="4"/>
  <c r="AH85" i="4" s="1"/>
  <c r="U40" i="4"/>
  <c r="AA40" i="4"/>
  <c r="X42" i="4"/>
  <c r="Y40" i="4"/>
  <c r="AC40" i="4"/>
  <c r="AB40" i="4"/>
  <c r="V40" i="4"/>
  <c r="U42" i="4"/>
  <c r="Z42" i="4"/>
  <c r="AA42" i="4"/>
  <c r="AC42" i="4"/>
  <c r="X40" i="4"/>
  <c r="AB42" i="4"/>
  <c r="V41" i="4"/>
  <c r="AK85" i="4" s="1"/>
  <c r="W42" i="4"/>
  <c r="Y42" i="4"/>
  <c r="Z72" i="4" l="1"/>
  <c r="AC61" i="4"/>
  <c r="U61" i="4"/>
  <c r="Y62" i="4"/>
  <c r="Z61" i="4"/>
  <c r="W41" i="4"/>
  <c r="AJ85" i="4" s="1"/>
  <c r="AB41" i="4"/>
  <c r="AP85" i="4" s="1"/>
  <c r="AC41" i="4"/>
  <c r="AQ85" i="4" s="1"/>
  <c r="Y41" i="4"/>
  <c r="AM85" i="4" s="1"/>
  <c r="X41" i="4"/>
  <c r="AL85" i="4" s="1"/>
  <c r="Z41" i="4"/>
  <c r="AN85" i="4" s="1"/>
  <c r="AA41" i="4"/>
  <c r="AO85" i="4" s="1"/>
  <c r="AC28" i="4"/>
  <c r="U28" i="4"/>
  <c r="Y28" i="4"/>
  <c r="AB28" i="4"/>
  <c r="Z28" i="4"/>
  <c r="X28" i="4"/>
  <c r="W28" i="4"/>
  <c r="AA29" i="4"/>
  <c r="AB29" i="4"/>
  <c r="U29" i="4"/>
  <c r="W61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I88" i="4" l="1"/>
  <c r="AH84" i="4"/>
  <c r="AL105" i="4"/>
  <c r="AL96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<sst xmlns="http://schemas.openxmlformats.org/spreadsheetml/2006/main" count="485" uniqueCount="183">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</sst>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7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>
      <selection activeCell="V115" sqref="V115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/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/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/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INCOMPLETE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2</v>
      </c>
      <c r="AC17" s="75">
        <f>VLOOKUP(R17,AG17:AQ20,11,FALSE)</f>
        <v>3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70000003049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5</v>
      </c>
      <c r="AP17" s="67">
        <f>H16+H19+G20</f>
        <v>2</v>
      </c>
      <c r="AQ17" s="67">
        <f>AO17-AP17</f>
        <v>3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1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5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2</v>
      </c>
      <c r="Z18" s="85">
        <f>VLOOKUP(R18,AG17:AQ20,8,FALSE)</f>
        <v>0</v>
      </c>
      <c r="AA18" s="85">
        <f>VLOOKUP(R18,AG17:AQ20,9,FALSE)</f>
        <v>3</v>
      </c>
      <c r="AB18" s="85">
        <f>VLOOKUP(R18,AG17:AQ20,10,FALSE)</f>
        <v>1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40000000028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3</v>
      </c>
      <c r="AP18" s="67">
        <f>G16+H18+H21</f>
        <v>3</v>
      </c>
      <c r="AQ18" s="67">
        <f>AO18-AP18</f>
        <v>0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3</v>
      </c>
      <c r="AB19" s="89">
        <f>VLOOKUP(R19,AG17:AQ20,10,FALSE)</f>
        <v>3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-4993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6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0</v>
      </c>
      <c r="H20" s="156">
        <v>0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6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50000002026</v>
      </c>
      <c r="AJ20" s="78">
        <f>M17+B19+B20</f>
        <v>3</v>
      </c>
      <c r="AK20" s="78">
        <f>(3*AL20)+AM20</f>
        <v>5</v>
      </c>
      <c r="AL20" s="78">
        <f>N17+N18+C20</f>
        <v>1</v>
      </c>
      <c r="AM20" s="78">
        <f>O17+O18+D20</f>
        <v>2</v>
      </c>
      <c r="AN20" s="78">
        <f>P17+P18+E20</f>
        <v>0</v>
      </c>
      <c r="AO20" s="78">
        <f>H17+H18+G20</f>
        <v>3</v>
      </c>
      <c r="AP20" s="78">
        <f>G17+G18+H20</f>
        <v>1</v>
      </c>
      <c r="AQ20" s="78">
        <f>AO20-AP20</f>
        <v>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1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0</v>
      </c>
      <c r="E28" s="66">
        <f t="shared" si="11"/>
        <v>1</v>
      </c>
      <c r="F28" s="208" t="s">
        <v>101</v>
      </c>
      <c r="G28" s="156">
        <v>0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1</v>
      </c>
      <c r="O28" s="66">
        <f t="shared" si="14"/>
        <v>0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1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90000004049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5</v>
      </c>
      <c r="AP28" s="67">
        <f>H27+H30+G31</f>
        <v>1</v>
      </c>
      <c r="AQ28" s="67">
        <f>AO28-AP28</f>
        <v>4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1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Slovaquie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2</v>
      </c>
      <c r="AB29" s="85">
        <f>VLOOKUP(R29,AG28:AQ31,10,FALSE)</f>
        <v>2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39999999038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4</v>
      </c>
      <c r="AP29" s="67">
        <f>G27+H29+H32</f>
        <v>5</v>
      </c>
      <c r="AQ29" s="67">
        <f>AO29-AP29</f>
        <v>-1</v>
      </c>
      <c r="AR29" s="108">
        <f>IF(AND(AS29&lt;&gt;"",COUNTIF(AT29:AW29,AS29)=1),1000,0)</f>
        <v>0</v>
      </c>
      <c r="AS29" s="68">
        <f>IF(COUNTIF(AK28:AK31,AK29)=2,IF(AK29=AK28,AF28,IF(AK29=AK30,AF30,IF(AK29=AK31,AF31,""))),"")</f>
        <v>4</v>
      </c>
      <c r="AT29" s="68" t="str">
        <f>IF(H27&gt;G27,1,"")</f>
        <v/>
      </c>
      <c r="AU29" s="109"/>
      <c r="AV29" s="68">
        <f>IF(G32&gt;H32,3,"")</f>
        <v>3</v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4</v>
      </c>
      <c r="AB30" s="89">
        <f>VLOOKUP(R30,AG28:AQ31,10,FALSE)</f>
        <v>5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4</v>
      </c>
      <c r="AH30" s="67" t="str">
        <f>F28</f>
        <v>Pays de Galles</v>
      </c>
      <c r="AI30" s="67">
        <f>(AK30*10000000000)+((AR30+AX30+BF30)*100000)+(AQ30*1000)+(AO30*10)-AF30</f>
        <v>-2973</v>
      </c>
      <c r="AJ30" s="67">
        <f>B28+M29+M32</f>
        <v>3</v>
      </c>
      <c r="AK30" s="67">
        <f>(3*AL30)+AM30</f>
        <v>0</v>
      </c>
      <c r="AL30" s="67">
        <f>C28+N30+N32</f>
        <v>0</v>
      </c>
      <c r="AM30" s="67">
        <f>D28+O30+O32</f>
        <v>0</v>
      </c>
      <c r="AN30" s="67">
        <f>E28+P30+P32</f>
        <v>3</v>
      </c>
      <c r="AO30" s="67">
        <f>G28+H30+H32</f>
        <v>3</v>
      </c>
      <c r="AP30" s="67">
        <f>H28+G30+G32</f>
        <v>6</v>
      </c>
      <c r="AQ30" s="67">
        <f>AO30-AP30</f>
        <v>-3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1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Pays de Galles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3</v>
      </c>
      <c r="AB31" s="93">
        <f>VLOOKUP(R31,AG28:AQ31,10,FALSE)</f>
        <v>6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2</v>
      </c>
      <c r="AH31" s="78" t="str">
        <f>I28</f>
        <v>Slovaquie</v>
      </c>
      <c r="AI31" s="67">
        <f>(AK31*10000000000)+((AR31+AX31+BF31)*100000)+(AQ31*1000)+(AO31*10)-AF31</f>
        <v>40000000016</v>
      </c>
      <c r="AJ31" s="78">
        <f>M28+B30+B31</f>
        <v>3</v>
      </c>
      <c r="AK31" s="78">
        <f>(3*AL31)+AM31</f>
        <v>4</v>
      </c>
      <c r="AL31" s="78">
        <f>N28+N29+C31</f>
        <v>1</v>
      </c>
      <c r="AM31" s="78">
        <f>O28+O29+D31</f>
        <v>1</v>
      </c>
      <c r="AN31" s="78">
        <f>P28+P29+E31</f>
        <v>1</v>
      </c>
      <c r="AO31" s="78">
        <f>H28+H29+G31</f>
        <v>2</v>
      </c>
      <c r="AP31" s="78">
        <f>G28+G29+H31</f>
        <v>2</v>
      </c>
      <c r="AQ31" s="78">
        <f>AO31-AP31</f>
        <v>0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2</v>
      </c>
      <c r="AT31" s="112" t="str">
        <f>IF(G31&gt;H31,1,"")</f>
        <v/>
      </c>
      <c r="AU31" s="112" t="str">
        <f>IF(H29&gt;G29,2,"")</f>
        <v/>
      </c>
      <c r="AV31" s="112">
        <f>IF(H28&gt;G28,3,"")</f>
        <v>3</v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3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4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9</v>
      </c>
      <c r="AB39" s="74">
        <f>VLOOKUP(R39,AG39:AQ42,10,FALSE)</f>
        <v>2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90000007089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9</v>
      </c>
      <c r="AP39" s="67">
        <f>H38+H41+G42</f>
        <v>2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3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9999996018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2</v>
      </c>
      <c r="AP40" s="67">
        <f>G38+H40+H43</f>
        <v>6</v>
      </c>
      <c r="AQ40" s="67">
        <f>AO40-AP40</f>
        <v>-4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4</v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1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1</v>
      </c>
      <c r="Z41" s="89">
        <f>VLOOKUP(R41,AG39:AQ42,8,FALSE)</f>
        <v>2</v>
      </c>
      <c r="AA41" s="89">
        <f>VLOOKUP(R41,AG39:AQ42,9,FALSE)</f>
        <v>3</v>
      </c>
      <c r="AB41" s="89">
        <f>VLOOKUP(R41,AG39:AQ42,10,FALSE)</f>
        <v>6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60000000027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3</v>
      </c>
      <c r="AP41" s="67">
        <f>H39+G41+G43</f>
        <v>3</v>
      </c>
      <c r="AQ41" s="67">
        <f>AO41-AP41</f>
        <v>0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2</v>
      </c>
      <c r="AB42" s="93">
        <f>VLOOKUP(R42,AG39:AQ42,10,FALSE)</f>
        <v>6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9999997026</v>
      </c>
      <c r="AJ42" s="78">
        <f>M39+B41+B42</f>
        <v>3</v>
      </c>
      <c r="AK42" s="78">
        <f>(3*AL42)+AM42</f>
        <v>1</v>
      </c>
      <c r="AL42" s="78">
        <f>N39+N40+C42</f>
        <v>0</v>
      </c>
      <c r="AM42" s="78">
        <f>O39+O40+D42</f>
        <v>1</v>
      </c>
      <c r="AN42" s="78">
        <f>P39+P40+E42</f>
        <v>2</v>
      </c>
      <c r="AO42" s="78">
        <f>H39+H40+G42</f>
        <v>3</v>
      </c>
      <c r="AP42" s="78">
        <f>G39+G40+H42</f>
        <v>6</v>
      </c>
      <c r="AQ42" s="78">
        <f>AO42-AP42</f>
        <v>-3</v>
      </c>
      <c r="AR42" s="111">
        <f>IF(AND(AS42&lt;&gt;"",COUNTIF(AT42:AW42,AS42)=1),1000,0)</f>
        <v>0</v>
      </c>
      <c r="AS42" s="112">
        <f>IF(COUNTIF(AK39:AK42,AK42)=2,IF(AK42=AK39,AF39,IF(AK42=AK40,AF40,IF(AK42=AK41,AF41,""))),"")</f>
        <v>2</v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0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1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7</v>
      </c>
      <c r="AB50" s="74">
        <f>VLOOKUP(R50,AG50:AQ53,10,FALSE)</f>
        <v>3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70000004069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7</v>
      </c>
      <c r="AP50" s="67">
        <f>H49+H52+G53</f>
        <v>3</v>
      </c>
      <c r="AQ50" s="67">
        <f>AO50-AP50</f>
        <v>4</v>
      </c>
      <c r="AR50" s="108">
        <f>IF(AND(AS50&lt;&gt;"",COUNTIF(AT50:AW50,AS50)=1),1000,0)</f>
        <v>0</v>
      </c>
      <c r="AS50" s="68">
        <f>IF(COUNTIF(AK50:AK53,AK50)=2,IF(AK50=AK51,AF51,IF(AK50=AK52,AF52,IF(AK50=AK53,AF53,""))),"")</f>
        <v>4</v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7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1</v>
      </c>
      <c r="Z51" s="85">
        <f>VLOOKUP(R51,AG50:AQ53,8,FALSE)</f>
        <v>0</v>
      </c>
      <c r="AA51" s="85">
        <f>VLOOKUP(R51,AG50:AQ53,9,FALSE)</f>
        <v>5</v>
      </c>
      <c r="AB51" s="85">
        <f>VLOOKUP(R51,AG50:AQ53,10,FALSE)</f>
        <v>3</v>
      </c>
      <c r="AC51" s="86">
        <f>VLOOKUP(R51,AG50:AQ53,11,FALSE)</f>
        <v>2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9999996008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1</v>
      </c>
      <c r="AP51" s="67">
        <f>G49+H51+H54</f>
        <v>5</v>
      </c>
      <c r="AQ51" s="67">
        <f>AO51-AP51</f>
        <v>-4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3</v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1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1</v>
      </c>
      <c r="Z52" s="89">
        <f>VLOOKUP(R52,AG50:AQ53,8,FALSE)</f>
        <v>2</v>
      </c>
      <c r="AA52" s="89">
        <f>VLOOKUP(R52,AG50:AQ53,9,FALSE)</f>
        <v>3</v>
      </c>
      <c r="AB52" s="89">
        <f>VLOOKUP(R52,AG50:AQ53,10,FALSE)</f>
        <v>5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9999998027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3</v>
      </c>
      <c r="AP52" s="67">
        <f>H50+G52+G54</f>
        <v>5</v>
      </c>
      <c r="AQ52" s="67">
        <f>AO52-AP52</f>
        <v>-2</v>
      </c>
      <c r="AR52" s="108">
        <f>IF(AND(AS52&lt;&gt;"",COUNTIF(AT52:AW52,AS52)=1),1000,0)</f>
        <v>0</v>
      </c>
      <c r="AS52" s="68">
        <f>IF(COUNTIF(AK50:AK53,AK52)=2,IF(AK52=AK50,AF50,IF(AK52=AK51,AF51,IF(AK52=AK53,AF53,""))),"")</f>
        <v>2</v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2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1</v>
      </c>
      <c r="AB53" s="93">
        <f>VLOOKUP(R53,AG50:AQ53,10,FALSE)</f>
        <v>5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70000002046</v>
      </c>
      <c r="AJ53" s="78">
        <f>M50+B52+B53</f>
        <v>3</v>
      </c>
      <c r="AK53" s="78">
        <f>(3*AL53)+AM53</f>
        <v>7</v>
      </c>
      <c r="AL53" s="78">
        <f>N50+N51+C53</f>
        <v>2</v>
      </c>
      <c r="AM53" s="78">
        <f>O50+O51+D53</f>
        <v>1</v>
      </c>
      <c r="AN53" s="78">
        <f>P50+P51+E53</f>
        <v>0</v>
      </c>
      <c r="AO53" s="78">
        <f>H50+H51+G53</f>
        <v>5</v>
      </c>
      <c r="AP53" s="78">
        <f>G50+G51+H53</f>
        <v>3</v>
      </c>
      <c r="AQ53" s="78">
        <f>AO53-AP53</f>
        <v>2</v>
      </c>
      <c r="AR53" s="111">
        <f>IF(AND(AS53&lt;&gt;"",COUNTIF(AT53:AW53,AS53)=1),1000,0)</f>
        <v>0</v>
      </c>
      <c r="AS53" s="112">
        <f>IF(COUNTIF(AK50:AK53,AK53)=2,IF(AK53=AK50,AF50,IF(AK53=AK51,AF51,IF(AK53=AK52,AF52,""))),"")</f>
        <v>1</v>
      </c>
      <c r="AT53" s="112" t="str">
        <f>IF(G53&gt;H53,1,"")</f>
        <v/>
      </c>
      <c r="AU53" s="112">
        <f>IF(H51&gt;G51,2,"")</f>
        <v>2</v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8</v>
      </c>
      <c r="AB61" s="74">
        <f>VLOOKUP(R61,AG61:AQ64,10,FALSE)</f>
        <v>2</v>
      </c>
      <c r="AC61" s="75">
        <f>VLOOKUP(R61,AG61:AQ64,11,FALSE)</f>
        <v>6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90000006079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8</v>
      </c>
      <c r="AP61" s="67">
        <f>H60+H63+G64</f>
        <v>2</v>
      </c>
      <c r="AQ61" s="67">
        <f>AO61-AP61</f>
        <v>6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4</v>
      </c>
      <c r="AB62" s="85">
        <f>VLOOKUP(R62,AG61:AQ64,10,FALSE)</f>
        <v>3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60000001038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4</v>
      </c>
      <c r="AP62" s="67">
        <f>G60+H62+H65</f>
        <v>3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5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-6003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0</v>
      </c>
      <c r="AP63" s="67">
        <f>H61+G63+G65</f>
        <v>6</v>
      </c>
      <c r="AQ63" s="67">
        <f>AO63-AP63</f>
        <v>-6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0</v>
      </c>
      <c r="AB64" s="93">
        <f>VLOOKUP(R64,AG61:AQ64,10,FALSE)</f>
        <v>6</v>
      </c>
      <c r="AC64" s="94">
        <f>VLOOKUP(R64,AG61:AQ64,11,FALSE)</f>
        <v>-6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29999999036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4</v>
      </c>
      <c r="AP64" s="78">
        <f>G61+G62+H64</f>
        <v>5</v>
      </c>
      <c r="AQ64" s="78">
        <f>AO64-AP64</f>
        <v>-1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0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1</v>
      </c>
      <c r="F71" s="207" t="s">
        <v>4</v>
      </c>
      <c r="G71" s="156">
        <v>1</v>
      </c>
      <c r="H71" s="156">
        <v>2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1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0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0</v>
      </c>
      <c r="E72" s="66">
        <f t="shared" si="43"/>
        <v>1</v>
      </c>
      <c r="F72" s="208" t="s">
        <v>111</v>
      </c>
      <c r="G72" s="156">
        <v>0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1</v>
      </c>
      <c r="O72" s="66">
        <f t="shared" si="46"/>
        <v>0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Islande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5</v>
      </c>
      <c r="AB72" s="74">
        <f>VLOOKUP(R72,AG72:AQ75,10,FALSE)</f>
        <v>1</v>
      </c>
      <c r="AC72" s="75">
        <f>VLOOKUP(R72,AG72:AQ75,11,FALSE)</f>
        <v>4</v>
      </c>
      <c r="AD72" s="217"/>
      <c r="AE72" s="217"/>
      <c r="AF72" s="76">
        <v>1</v>
      </c>
      <c r="AG72" s="67">
        <f>RANK(AI72,AI72:AI75)</f>
        <v>2</v>
      </c>
      <c r="AH72" s="67" t="str">
        <f>F71</f>
        <v>Portugal</v>
      </c>
      <c r="AI72" s="67">
        <f>(AK72*10000000000)+((AR72+AX72+BF72)*100000)+(AQ72*1000)+(AO72*10)-AF72</f>
        <v>40000001039</v>
      </c>
      <c r="AJ72" s="67">
        <f>B71+B73+M75</f>
        <v>3</v>
      </c>
      <c r="AK72" s="67">
        <f>(3*AL72)+AM72</f>
        <v>4</v>
      </c>
      <c r="AL72" s="67">
        <f>C71+C74+N75</f>
        <v>1</v>
      </c>
      <c r="AM72" s="67">
        <f>D71+D74+O75</f>
        <v>1</v>
      </c>
      <c r="AN72" s="67">
        <f>E71+E74+P75</f>
        <v>1</v>
      </c>
      <c r="AO72" s="67">
        <f>G71+G74+H75</f>
        <v>4</v>
      </c>
      <c r="AP72" s="67">
        <f>H71+H74+G75</f>
        <v>3</v>
      </c>
      <c r="AQ72" s="67">
        <f>AO72-AP72</f>
        <v>1</v>
      </c>
      <c r="AR72" s="108">
        <f>IF(AND(AS72&lt;&gt;"",COUNTIF(AT72:AW72,AS72)=1),1000,0)</f>
        <v>0</v>
      </c>
      <c r="AS72" s="68">
        <f>IF(COUNTIF(AK72:AK75,AK72)=2,IF(AK72=AK73,AF73,IF(AK72=AK74,AF74,IF(AK72=AK75,AF75,""))),"")</f>
        <v>4</v>
      </c>
      <c r="AT72" s="109"/>
      <c r="AU72" s="68" t="str">
        <f>IF(G71&gt;H71,2,"")</f>
        <v/>
      </c>
      <c r="AV72" s="68">
        <f>IF(G74&gt;H74,3,"")</f>
        <v>3</v>
      </c>
      <c r="AW72" s="110" t="str">
        <f>IF(H75&gt;G75,4,"")</f>
        <v/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Portugal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3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1</v>
      </c>
      <c r="AH73" s="67" t="str">
        <f>I71</f>
        <v>Islande</v>
      </c>
      <c r="AI73" s="67">
        <f>(AK73*10000000000)+((AR73+AX73+BF73)*100000)+(AQ73*1000)+(AO73*10)-AF73</f>
        <v>90000004048</v>
      </c>
      <c r="AJ73" s="67">
        <f>M71+M74+B76</f>
        <v>3</v>
      </c>
      <c r="AK73" s="67">
        <f>(3*AL73)+AM73</f>
        <v>9</v>
      </c>
      <c r="AL73" s="67">
        <f>N71+C73+C76</f>
        <v>3</v>
      </c>
      <c r="AM73" s="67">
        <f>O71+D73+D76</f>
        <v>0</v>
      </c>
      <c r="AN73" s="67">
        <f>P71+E73+E76</f>
        <v>0</v>
      </c>
      <c r="AO73" s="67">
        <f>H71+G73+G76</f>
        <v>5</v>
      </c>
      <c r="AP73" s="67">
        <f>G71+H73+H76</f>
        <v>1</v>
      </c>
      <c r="AQ73" s="67">
        <f>AO73-AP73</f>
        <v>4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>
        <f>IF(H71&gt;G71,1,"")</f>
        <v>1</v>
      </c>
      <c r="AU73" s="109"/>
      <c r="AV73" s="68">
        <f>IF(G76&gt;H76,3,"")</f>
        <v>3</v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3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1</v>
      </c>
      <c r="AB74" s="89">
        <f>VLOOKUP(R74,AG72:AQ75,10,FALSE)</f>
        <v>2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4</v>
      </c>
      <c r="AH74" s="67" t="str">
        <f>F72</f>
        <v>Autriche</v>
      </c>
      <c r="AI74" s="67">
        <f>(AK74*10000000000)+((AR74+AX74+BF74)*100000)+(AQ74*1000)+(AO74*10)-AF74</f>
        <v>-3993</v>
      </c>
      <c r="AJ74" s="67">
        <f>B72+M73+M76</f>
        <v>3</v>
      </c>
      <c r="AK74" s="67">
        <f>(3*AL74)+AM74</f>
        <v>0</v>
      </c>
      <c r="AL74" s="67">
        <f>C72+N74+N76</f>
        <v>0</v>
      </c>
      <c r="AM74" s="67">
        <f>D72+O74+O76</f>
        <v>0</v>
      </c>
      <c r="AN74" s="67">
        <f>E72+P74+P76</f>
        <v>3</v>
      </c>
      <c r="AO74" s="67">
        <f>G72+H74+H76</f>
        <v>1</v>
      </c>
      <c r="AP74" s="67">
        <f>H72+G74+G76</f>
        <v>5</v>
      </c>
      <c r="AQ74" s="67">
        <f>AO74-AP74</f>
        <v>-4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1</v>
      </c>
      <c r="E75" s="66">
        <f t="shared" si="43"/>
        <v>0</v>
      </c>
      <c r="F75" s="208" t="s">
        <v>112</v>
      </c>
      <c r="G75" s="156">
        <v>0</v>
      </c>
      <c r="H75" s="156">
        <v>0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0</v>
      </c>
      <c r="O75" s="66">
        <f t="shared" si="46"/>
        <v>1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Autriche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1</v>
      </c>
      <c r="AB75" s="93">
        <f>VLOOKUP(R75,AG72:AQ75,10,FALSE)</f>
        <v>5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39999999006</v>
      </c>
      <c r="AJ75" s="78">
        <f>M72+B74+B75</f>
        <v>3</v>
      </c>
      <c r="AK75" s="78">
        <f>(3*AL75)+AM75</f>
        <v>4</v>
      </c>
      <c r="AL75" s="78">
        <f>N72+N73+C75</f>
        <v>1</v>
      </c>
      <c r="AM75" s="78">
        <f>O72+O73+D75</f>
        <v>1</v>
      </c>
      <c r="AN75" s="78">
        <f>P72+P73+E75</f>
        <v>1</v>
      </c>
      <c r="AO75" s="78">
        <f>H72+H73+G75</f>
        <v>1</v>
      </c>
      <c r="AP75" s="78">
        <f>G72+G73+H75</f>
        <v>2</v>
      </c>
      <c r="AQ75" s="78">
        <f>AO75-AP75</f>
        <v>-1</v>
      </c>
      <c r="AR75" s="111">
        <f>IF(AND(AS75&lt;&gt;"",COUNTIF(AT75:AW75,AS75)=1),1000,0)</f>
        <v>0</v>
      </c>
      <c r="AS75" s="112">
        <f>IF(COUNTIF(AK72:AK75,AK75)=2,IF(AK75=AK72,AF72,IF(AK75=AK73,AF73,IF(AK75=AK74,AF74,""))),"")</f>
        <v>1</v>
      </c>
      <c r="AT75" s="112" t="str">
        <f>IF(G75&gt;H75,1,"")</f>
        <v/>
      </c>
      <c r="AU75" s="112" t="str">
        <f>IF(H73&gt;G73,2,"")</f>
        <v/>
      </c>
      <c r="AV75" s="112">
        <f>IF(H72&gt;G72,3,"")</f>
        <v>3</v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1</v>
      </c>
      <c r="H76" s="156">
        <v>0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Roumanie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3</v>
      </c>
      <c r="AB83" s="166">
        <f>VLOOKUP(T83,AG83:AQ88,10,FALSE)</f>
        <v>3</v>
      </c>
      <c r="AC83" s="167">
        <f t="shared" ref="AC83:AC88" si="50">AA83-AB83</f>
        <v>0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Roumanie</v>
      </c>
      <c r="AI83" s="169">
        <f t="shared" ref="AI83:AI88" si="53">(AK83*100000000)+(AQ83*100000)+(AO83*1000)-AF83</f>
        <v>400002999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3</v>
      </c>
      <c r="AP83" s="168">
        <f t="shared" si="54"/>
        <v>3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Russie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5</v>
      </c>
      <c r="AC84" s="173">
        <f t="shared" si="50"/>
        <v>-1</v>
      </c>
      <c r="AD84" s="228">
        <f t="shared" si="51"/>
        <v>2</v>
      </c>
      <c r="AE84" s="228"/>
      <c r="AF84" s="168">
        <v>2</v>
      </c>
      <c r="AG84" s="168">
        <f t="shared" si="52"/>
        <v>2</v>
      </c>
      <c r="AH84" s="168" t="str">
        <f>U30</f>
        <v>Russie</v>
      </c>
      <c r="AI84" s="169">
        <f t="shared" si="53"/>
        <v>399903998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4</v>
      </c>
      <c r="AP84" s="168">
        <f t="shared" si="55"/>
        <v>5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Hongrie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1</v>
      </c>
      <c r="AB85" s="176">
        <f>VLOOKUP(T85,AG83:AQ88,10,FALSE)</f>
        <v>2</v>
      </c>
      <c r="AC85" s="177">
        <f t="shared" si="50"/>
        <v>-1</v>
      </c>
      <c r="AD85" s="228">
        <f t="shared" si="51"/>
        <v>6</v>
      </c>
      <c r="AE85" s="228"/>
      <c r="AF85" s="168">
        <v>3</v>
      </c>
      <c r="AG85" s="168">
        <f t="shared" si="52"/>
        <v>6</v>
      </c>
      <c r="AH85" s="168" t="str">
        <f>U41</f>
        <v>Irlande du Nord</v>
      </c>
      <c r="AI85" s="169">
        <f t="shared" si="53"/>
        <v>99702997</v>
      </c>
      <c r="AJ85" s="168">
        <f>W41</f>
        <v>3</v>
      </c>
      <c r="AK85" s="168">
        <f>V41</f>
        <v>1</v>
      </c>
      <c r="AL85" s="168">
        <f t="shared" ref="AL85:AQ85" si="56">X41</f>
        <v>0</v>
      </c>
      <c r="AM85" s="168">
        <f t="shared" si="56"/>
        <v>1</v>
      </c>
      <c r="AN85" s="168">
        <f t="shared" si="56"/>
        <v>2</v>
      </c>
      <c r="AO85" s="168">
        <f t="shared" si="56"/>
        <v>3</v>
      </c>
      <c r="AP85" s="168">
        <f t="shared" si="56"/>
        <v>6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Suède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4</v>
      </c>
      <c r="AB86" s="180">
        <f>VLOOKUP(T86,AG83:AQ88,10,FALSE)</f>
        <v>5</v>
      </c>
      <c r="AC86" s="181">
        <f t="shared" si="50"/>
        <v>-1</v>
      </c>
      <c r="AD86" s="228">
        <f t="shared" si="51"/>
        <v>5</v>
      </c>
      <c r="AE86" s="228"/>
      <c r="AF86" s="168">
        <v>4</v>
      </c>
      <c r="AG86" s="168">
        <f t="shared" si="52"/>
        <v>5</v>
      </c>
      <c r="AH86" s="168" t="str">
        <f>U52</f>
        <v>Turquie</v>
      </c>
      <c r="AI86" s="169">
        <f t="shared" si="53"/>
        <v>99802996</v>
      </c>
      <c r="AJ86" s="168">
        <f>W52</f>
        <v>3</v>
      </c>
      <c r="AK86" s="168">
        <f>V52</f>
        <v>1</v>
      </c>
      <c r="AL86" s="168">
        <f t="shared" ref="AL86:AQ86" si="57">X52</f>
        <v>0</v>
      </c>
      <c r="AM86" s="168">
        <f t="shared" si="57"/>
        <v>1</v>
      </c>
      <c r="AN86" s="168">
        <f t="shared" si="57"/>
        <v>2</v>
      </c>
      <c r="AO86" s="168">
        <f t="shared" si="57"/>
        <v>3</v>
      </c>
      <c r="AP86" s="168">
        <f t="shared" si="57"/>
        <v>5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Turquie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3</v>
      </c>
      <c r="AB87" s="184">
        <f>VLOOKUP(T87,AG83:AQ88,10,FALSE)</f>
        <v>5</v>
      </c>
      <c r="AC87" s="185">
        <f t="shared" si="50"/>
        <v>-2</v>
      </c>
      <c r="AD87" s="228">
        <f t="shared" si="51"/>
        <v>4</v>
      </c>
      <c r="AE87" s="228"/>
      <c r="AF87" s="168">
        <v>5</v>
      </c>
      <c r="AG87" s="168">
        <f t="shared" si="52"/>
        <v>4</v>
      </c>
      <c r="AH87" s="168" t="str">
        <f>U63</f>
        <v>Suède</v>
      </c>
      <c r="AI87" s="169">
        <f t="shared" si="53"/>
        <v>299903995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4</v>
      </c>
      <c r="AP87" s="168">
        <f t="shared" si="58"/>
        <v>5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 du Nord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3</v>
      </c>
      <c r="AB88" s="188">
        <f>VLOOKUP(T88,AG83:AQ88,10,FALSE)</f>
        <v>6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3</v>
      </c>
      <c r="AH88" s="168" t="str">
        <f>U74</f>
        <v>Hongrie</v>
      </c>
      <c r="AI88" s="169">
        <f t="shared" si="53"/>
        <v>399900994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1</v>
      </c>
      <c r="AP88" s="168">
        <f t="shared" si="59"/>
        <v>2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1256</v>
      </c>
      <c r="V91" s="190" t="str">
        <f>VLOOKUP(U91,AH93:AJ107,3,FALSE)</f>
        <v>Suède</v>
      </c>
      <c r="W91" s="190" t="str">
        <f>VLOOKUP(U91,AH93:AK107,4,FALSE)</f>
        <v>Roumanie</v>
      </c>
      <c r="X91" s="190" t="str">
        <f>VLOOKUP(U91,AH93:AL107,5,FALSE)</f>
        <v>Russie</v>
      </c>
      <c r="Y91" s="190" t="str">
        <f>VLOOKUP(U91,AH93:AM107,6,FALSE)</f>
        <v>Hongrie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Turquie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Roumanie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Roumanie</v>
      </c>
      <c r="AL95" s="190" t="str">
        <f>U30</f>
        <v>Russie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Roumanie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Roumanie</v>
      </c>
      <c r="AL97" s="190" t="str">
        <f>U30</f>
        <v>Russie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Russie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Turquie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Turquie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Roumanie</v>
      </c>
      <c r="AL101" s="190" t="str">
        <f>U74</f>
        <v>Hongrie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Roumanie</v>
      </c>
      <c r="AL102" s="190" t="str">
        <f>U74</f>
        <v>Hongrie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Turquie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Turquie</v>
      </c>
      <c r="AL104" s="190" t="str">
        <f>U30</f>
        <v>Russie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Irlande du Nord</v>
      </c>
      <c r="AL105" s="190" t="str">
        <f>U30</f>
        <v>Russie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Turquie</v>
      </c>
      <c r="AL106" s="190" t="str">
        <f>U30</f>
        <v>Russie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Turquie</v>
      </c>
      <c r="AL107" s="190" t="str">
        <f>U74</f>
        <v>Hongrie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28" zoomScale="70" zoomScaleNormal="7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Hongrie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3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Islande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Suède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Slovaquie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4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Portugal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Italie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Hongrie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Islande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Portugal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Suède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Slovaquie</v>
      </c>
    </row>
    <row r="85" spans="6:7" ht="17.25" hidden="1" customHeight="1" x14ac:dyDescent="0.2">
      <c r="F85" s="80" t="str">
        <f>C66</f>
        <v>Portugal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 xml:space="preserve"> 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>
        <f>Poules!I4</f>
        <v>0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INCOMPLETE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0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4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0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1</v>
      </c>
      <c r="I17" s="8">
        <f>Poules!H71</f>
        <v>2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1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3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0</v>
      </c>
      <c r="I31" s="8">
        <f>Poules!H20</f>
        <v>0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3</v>
      </c>
      <c r="I32" s="3">
        <f>Poules!H32</f>
        <v>2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1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0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0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Hongrie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Islande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Suède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Slovaquie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Portugal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Portugal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Italie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Urbain, Gaël (BE - Brussels)</cp:lastModifiedBy>
  <dcterms:created xsi:type="dcterms:W3CDTF">2012-03-29T08:20:24Z</dcterms:created>
  <dcterms:modified xsi:type="dcterms:W3CDTF">2016-06-02T15:50:31Z</dcterms:modified>
</cp:coreProperties>
</file>