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orenzon\Documents\Private\"/>
    </mc:Choice>
  </mc:AlternateContent>
  <bookViews>
    <workbookView xWindow="0" yWindow="0" windowWidth="24000" windowHeight="9735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52511" concurrentCalc="0"/>
</workbook>
</file>

<file path=xl/calcChain.xml><?xml version="1.0" encoding="utf-8"?>
<calcChain xmlns="http://schemas.openxmlformats.org/spreadsheetml/2006/main">
  <c r="D22" i="6" l="1"/>
  <c r="D21" i="6"/>
  <c r="D19" i="6"/>
  <c r="C49" i="4"/>
  <c r="C52" i="4"/>
  <c r="N53" i="4"/>
  <c r="AL50" i="4"/>
  <c r="D49" i="4"/>
  <c r="D52" i="4"/>
  <c r="O53" i="4"/>
  <c r="AM50" i="4"/>
  <c r="AK50" i="4"/>
  <c r="N49" i="4"/>
  <c r="C51" i="4"/>
  <c r="C54" i="4"/>
  <c r="AL51" i="4"/>
  <c r="O49" i="4"/>
  <c r="D51" i="4"/>
  <c r="D54" i="4"/>
  <c r="AM51" i="4"/>
  <c r="AK51" i="4"/>
  <c r="C50" i="4"/>
  <c r="N52" i="4"/>
  <c r="N54" i="4"/>
  <c r="AL52" i="4"/>
  <c r="D50" i="4"/>
  <c r="O52" i="4"/>
  <c r="O54" i="4"/>
  <c r="AM52" i="4"/>
  <c r="AK52" i="4"/>
  <c r="N50" i="4"/>
  <c r="N51" i="4"/>
  <c r="C53" i="4"/>
  <c r="AL53" i="4"/>
  <c r="O50" i="4"/>
  <c r="O51" i="4"/>
  <c r="D53" i="4"/>
  <c r="AM53" i="4"/>
  <c r="AK53" i="4"/>
  <c r="AS50" i="4"/>
  <c r="AU50" i="4"/>
  <c r="AV50" i="4"/>
  <c r="AW50" i="4"/>
  <c r="AR50" i="4"/>
  <c r="BG50" i="4"/>
  <c r="BG51" i="4"/>
  <c r="BG52" i="4"/>
  <c r="BG53" i="4"/>
  <c r="AZ50" i="4"/>
  <c r="BA50" i="4"/>
  <c r="BC50" i="4"/>
  <c r="BD50" i="4"/>
  <c r="BE50" i="4"/>
  <c r="AY50" i="4"/>
  <c r="AZ51" i="4"/>
  <c r="BA51" i="4"/>
  <c r="BB51" i="4"/>
  <c r="BD51" i="4"/>
  <c r="BE51" i="4"/>
  <c r="AY51" i="4"/>
  <c r="AZ52" i="4"/>
  <c r="BA52" i="4"/>
  <c r="BB52" i="4"/>
  <c r="BC52" i="4"/>
  <c r="BE52" i="4"/>
  <c r="AY52" i="4"/>
  <c r="AZ53" i="4"/>
  <c r="BA53" i="4"/>
  <c r="BB53" i="4"/>
  <c r="BC53" i="4"/>
  <c r="BD53" i="4"/>
  <c r="AY53" i="4"/>
  <c r="AX50" i="4"/>
  <c r="AO50" i="4"/>
  <c r="AP50" i="4"/>
  <c r="AQ50" i="4"/>
  <c r="AO51" i="4"/>
  <c r="AP51" i="4"/>
  <c r="AQ51" i="4"/>
  <c r="AO52" i="4"/>
  <c r="AP52" i="4"/>
  <c r="AQ52" i="4"/>
  <c r="AO53" i="4"/>
  <c r="AP53" i="4"/>
  <c r="AQ53" i="4"/>
  <c r="BF50" i="4"/>
  <c r="AI50" i="4"/>
  <c r="AS51" i="4"/>
  <c r="AT51" i="4"/>
  <c r="AV51" i="4"/>
  <c r="AW51" i="4"/>
  <c r="AR51" i="4"/>
  <c r="AX51" i="4"/>
  <c r="BF51" i="4"/>
  <c r="AI51" i="4"/>
  <c r="AS52" i="4"/>
  <c r="AT52" i="4"/>
  <c r="AU52" i="4"/>
  <c r="AW52" i="4"/>
  <c r="AR52" i="4"/>
  <c r="AX52" i="4"/>
  <c r="BF52" i="4"/>
  <c r="AI52" i="4"/>
  <c r="AS53" i="4"/>
  <c r="AT53" i="4"/>
  <c r="AU53" i="4"/>
  <c r="AV53" i="4"/>
  <c r="AR53" i="4"/>
  <c r="AX53" i="4"/>
  <c r="BF53" i="4"/>
  <c r="AI53" i="4"/>
  <c r="AG50" i="4"/>
  <c r="B49" i="4"/>
  <c r="B51" i="4"/>
  <c r="M53" i="4"/>
  <c r="AJ50" i="4"/>
  <c r="AG51" i="4"/>
  <c r="AG52" i="4"/>
  <c r="M51" i="4"/>
  <c r="M54" i="4"/>
  <c r="AJ52" i="4"/>
  <c r="W50" i="4"/>
  <c r="M49" i="4"/>
  <c r="M52" i="4"/>
  <c r="B54" i="4"/>
  <c r="AJ51" i="4"/>
  <c r="AG53" i="4"/>
  <c r="M50" i="4"/>
  <c r="B52" i="4"/>
  <c r="B53" i="4"/>
  <c r="AJ53" i="4"/>
  <c r="B50" i="4"/>
  <c r="W51" i="4"/>
  <c r="W52" i="4"/>
  <c r="W53" i="4"/>
  <c r="U50" i="4"/>
  <c r="C14" i="5"/>
  <c r="F55" i="6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/>
  <c r="I6" i="1"/>
  <c r="H7" i="1"/>
  <c r="I7" i="1"/>
  <c r="H8" i="1"/>
  <c r="I8" i="1"/>
  <c r="I41" i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L54" i="4"/>
  <c r="K54" i="4"/>
  <c r="J54" i="4"/>
  <c r="E54" i="4"/>
  <c r="BH53" i="4"/>
  <c r="AH53" i="4"/>
  <c r="P53" i="4"/>
  <c r="L53" i="4"/>
  <c r="K53" i="4"/>
  <c r="J53" i="4"/>
  <c r="E53" i="4"/>
  <c r="BH52" i="4"/>
  <c r="AH52" i="4"/>
  <c r="P52" i="4"/>
  <c r="L52" i="4"/>
  <c r="K52" i="4"/>
  <c r="J52" i="4"/>
  <c r="E52" i="4"/>
  <c r="BH51" i="4"/>
  <c r="AH51" i="4"/>
  <c r="P51" i="4"/>
  <c r="L51" i="4"/>
  <c r="K51" i="4"/>
  <c r="J51" i="4"/>
  <c r="E51" i="4"/>
  <c r="BH50" i="4"/>
  <c r="AH50" i="4"/>
  <c r="P50" i="4"/>
  <c r="L50" i="4"/>
  <c r="K50" i="4"/>
  <c r="J50" i="4"/>
  <c r="E50" i="4"/>
  <c r="P49" i="4"/>
  <c r="L49" i="4"/>
  <c r="K49" i="4"/>
  <c r="J49" i="4"/>
  <c r="E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/>
  <c r="J71" i="5"/>
  <c r="M71" i="5"/>
  <c r="J77" i="5"/>
  <c r="J75" i="5"/>
  <c r="AN74" i="4"/>
  <c r="AJ39" i="4"/>
  <c r="AN29" i="4"/>
  <c r="AM30" i="4"/>
  <c r="AQ28" i="4"/>
  <c r="AN39" i="4"/>
  <c r="AJ41" i="4"/>
  <c r="AL42" i="4"/>
  <c r="AN50" i="4"/>
  <c r="AM62" i="4"/>
  <c r="AL62" i="4"/>
  <c r="AK62" i="4"/>
  <c r="AJ72" i="4"/>
  <c r="AQ75" i="4"/>
  <c r="AM75" i="4"/>
  <c r="AL73" i="4"/>
  <c r="AN73" i="4"/>
  <c r="AM73" i="4"/>
  <c r="AM72" i="4"/>
  <c r="AJ75" i="4"/>
  <c r="AL74" i="4"/>
  <c r="AL72" i="4"/>
  <c r="AL75" i="4"/>
  <c r="AK75" i="4"/>
  <c r="AJ74" i="4"/>
  <c r="AQ74" i="4"/>
  <c r="AN75" i="4"/>
  <c r="AN72" i="4"/>
  <c r="AJ73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N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L31" i="4"/>
  <c r="AQ29" i="4"/>
  <c r="AM39" i="4"/>
  <c r="AN40" i="4"/>
  <c r="AN41" i="4"/>
  <c r="AJ42" i="4"/>
  <c r="AQ41" i="4"/>
  <c r="AN51" i="4"/>
  <c r="AN52" i="4"/>
  <c r="AK30" i="4"/>
  <c r="AK40" i="4"/>
  <c r="AK17" i="4"/>
  <c r="AK28" i="4"/>
  <c r="AK42" i="4"/>
  <c r="AK73" i="4"/>
  <c r="AK72" i="4"/>
  <c r="AK74" i="4"/>
  <c r="AK61" i="4"/>
  <c r="AK64" i="4"/>
  <c r="AK63" i="4"/>
  <c r="AK41" i="4"/>
  <c r="AK39" i="4"/>
  <c r="AK29" i="4"/>
  <c r="AK31" i="4"/>
  <c r="AK20" i="4"/>
  <c r="AK18" i="4"/>
  <c r="AK19" i="4"/>
  <c r="BG75" i="4"/>
  <c r="BG40" i="4"/>
  <c r="AS74" i="4"/>
  <c r="AR74" i="4"/>
  <c r="AS64" i="4"/>
  <c r="AR64" i="4"/>
  <c r="AX28" i="4"/>
  <c r="BG28" i="4"/>
  <c r="BG30" i="4"/>
  <c r="BG31" i="4"/>
  <c r="BG29" i="4"/>
  <c r="AS30" i="4"/>
  <c r="AR30" i="4"/>
  <c r="AS20" i="4"/>
  <c r="AR20" i="4"/>
  <c r="AX17" i="4"/>
  <c r="AS28" i="4"/>
  <c r="AR28" i="4"/>
  <c r="AS75" i="4"/>
  <c r="AR75" i="4"/>
  <c r="BG74" i="4"/>
  <c r="AS72" i="4"/>
  <c r="AR72" i="4"/>
  <c r="BG72" i="4"/>
  <c r="BG73" i="4"/>
  <c r="AS73" i="4"/>
  <c r="AR73" i="4"/>
  <c r="BG64" i="4"/>
  <c r="AS62" i="4"/>
  <c r="AR62" i="4"/>
  <c r="AS63" i="4"/>
  <c r="AR63" i="4"/>
  <c r="AS61" i="4"/>
  <c r="AR61" i="4"/>
  <c r="BG63" i="4"/>
  <c r="BG62" i="4"/>
  <c r="BG61" i="4"/>
  <c r="AS41" i="4"/>
  <c r="AR41" i="4"/>
  <c r="AS39" i="4"/>
  <c r="AR39" i="4"/>
  <c r="BG39" i="4"/>
  <c r="AS40" i="4"/>
  <c r="AR40" i="4"/>
  <c r="BG41" i="4"/>
  <c r="BG42" i="4"/>
  <c r="AS42" i="4"/>
  <c r="AR42" i="4"/>
  <c r="AS29" i="4"/>
  <c r="AR29" i="4"/>
  <c r="AS31" i="4"/>
  <c r="AR31" i="4"/>
  <c r="AS17" i="4"/>
  <c r="AR17" i="4"/>
  <c r="BG19" i="4"/>
  <c r="AS19" i="4"/>
  <c r="AR19" i="4"/>
  <c r="BG20" i="4"/>
  <c r="BG18" i="4"/>
  <c r="BG17" i="4"/>
  <c r="AS18" i="4"/>
  <c r="AR18" i="4"/>
  <c r="AZ31" i="4"/>
  <c r="BA29" i="4"/>
  <c r="BA30" i="4"/>
  <c r="BA31" i="4"/>
  <c r="AZ28" i="4"/>
  <c r="BF29" i="4"/>
  <c r="AZ29" i="4"/>
  <c r="AZ30" i="4"/>
  <c r="BF31" i="4"/>
  <c r="BF30" i="4"/>
  <c r="BA28" i="4"/>
  <c r="BF28" i="4"/>
  <c r="AI28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/>
  <c r="BF19" i="4"/>
  <c r="BA18" i="4"/>
  <c r="AZ18" i="4"/>
  <c r="AZ19" i="4"/>
  <c r="BA20" i="4"/>
  <c r="BF20" i="4"/>
  <c r="BB74" i="4"/>
  <c r="BD64" i="4"/>
  <c r="BE61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/>
  <c r="AY74" i="4"/>
  <c r="AY31" i="4"/>
  <c r="AY28" i="4"/>
  <c r="AY30" i="4"/>
  <c r="AY29" i="4"/>
  <c r="AX30" i="4"/>
  <c r="AI30" i="4"/>
  <c r="AX29" i="4"/>
  <c r="AI29" i="4"/>
  <c r="AY17" i="4"/>
  <c r="AY20" i="4"/>
  <c r="AY63" i="4"/>
  <c r="AX63" i="4"/>
  <c r="AI63" i="4"/>
  <c r="AY75" i="4"/>
  <c r="AY73" i="4"/>
  <c r="AX73" i="4"/>
  <c r="AI73" i="4"/>
  <c r="AY61" i="4"/>
  <c r="AY64" i="4"/>
  <c r="AX64" i="4"/>
  <c r="AI64" i="4"/>
  <c r="AY62" i="4"/>
  <c r="AX62" i="4"/>
  <c r="AI62" i="4"/>
  <c r="AY42" i="4"/>
  <c r="AY39" i="4"/>
  <c r="AY40" i="4"/>
  <c r="AY41" i="4"/>
  <c r="AX42" i="4"/>
  <c r="AI42" i="4"/>
  <c r="AX39" i="4"/>
  <c r="AI39" i="4"/>
  <c r="AX40" i="4"/>
  <c r="AI40" i="4"/>
  <c r="AX41" i="4"/>
  <c r="AI41" i="4"/>
  <c r="AY19" i="4"/>
  <c r="AY18" i="4"/>
  <c r="AX19" i="4"/>
  <c r="AI19" i="4"/>
  <c r="AX18" i="4"/>
  <c r="AI18" i="4"/>
  <c r="AX74" i="4"/>
  <c r="AI74" i="4"/>
  <c r="AX72" i="4"/>
  <c r="AI72" i="4"/>
  <c r="AX75" i="4"/>
  <c r="AI75" i="4"/>
  <c r="AX61" i="4"/>
  <c r="AI61" i="4"/>
  <c r="AG62" i="4"/>
  <c r="AX31" i="4"/>
  <c r="AI31" i="4"/>
  <c r="AG28" i="4"/>
  <c r="AC28" i="4"/>
  <c r="AX20" i="4"/>
  <c r="AI20" i="4"/>
  <c r="AG17" i="4"/>
  <c r="AG39" i="4"/>
  <c r="AG40" i="4"/>
  <c r="AG41" i="4"/>
  <c r="AG42" i="4"/>
  <c r="AG74" i="4"/>
  <c r="AG72" i="4"/>
  <c r="AG73" i="4"/>
  <c r="AG75" i="4"/>
  <c r="AA74" i="4"/>
  <c r="AO88" i="4"/>
  <c r="Z72" i="4"/>
  <c r="AG63" i="4"/>
  <c r="AG64" i="4"/>
  <c r="AG61" i="4"/>
  <c r="Z61" i="4"/>
  <c r="U61" i="4"/>
  <c r="AC61" i="4"/>
  <c r="W61" i="4"/>
  <c r="X61" i="4"/>
  <c r="V39" i="4"/>
  <c r="AB39" i="4"/>
  <c r="X39" i="4"/>
  <c r="AG29" i="4"/>
  <c r="AG30" i="4"/>
  <c r="AG31" i="4"/>
  <c r="AA29" i="4"/>
  <c r="W28" i="4"/>
  <c r="U29" i="4"/>
  <c r="AA28" i="4"/>
  <c r="AB28" i="4"/>
  <c r="U28" i="4"/>
  <c r="AB29" i="4"/>
  <c r="X28" i="4"/>
  <c r="Z28" i="4"/>
  <c r="Y28" i="4"/>
  <c r="V28" i="4"/>
  <c r="AG20" i="4"/>
  <c r="AG19" i="4"/>
  <c r="AG18" i="4"/>
  <c r="Z39" i="4"/>
  <c r="Y62" i="4"/>
  <c r="W39" i="4"/>
  <c r="Y39" i="4"/>
  <c r="AC39" i="4"/>
  <c r="V42" i="4"/>
  <c r="Y41" i="4"/>
  <c r="AM85" i="4"/>
  <c r="AA39" i="4"/>
  <c r="U39" i="4"/>
  <c r="W40" i="4"/>
  <c r="Z40" i="4"/>
  <c r="U41" i="4"/>
  <c r="AH85" i="4"/>
  <c r="W41" i="4"/>
  <c r="AJ85" i="4"/>
  <c r="U40" i="4"/>
  <c r="AA40" i="4"/>
  <c r="X42" i="4"/>
  <c r="Y40" i="4"/>
  <c r="AC40" i="4"/>
  <c r="AB40" i="4"/>
  <c r="V40" i="4"/>
  <c r="AA41" i="4"/>
  <c r="AO85" i="4"/>
  <c r="U42" i="4"/>
  <c r="AC41" i="4"/>
  <c r="AQ85" i="4"/>
  <c r="Z42" i="4"/>
  <c r="Z41" i="4"/>
  <c r="AN85" i="4"/>
  <c r="AA42" i="4"/>
  <c r="AC42" i="4"/>
  <c r="X40" i="4"/>
  <c r="X41" i="4"/>
  <c r="AL85" i="4"/>
  <c r="AB42" i="4"/>
  <c r="AB41" i="4"/>
  <c r="AP85" i="4"/>
  <c r="V41" i="4"/>
  <c r="AK85" i="4"/>
  <c r="W42" i="4"/>
  <c r="Y42" i="4"/>
  <c r="AA19" i="4"/>
  <c r="AO83" i="4"/>
  <c r="AA31" i="4"/>
  <c r="AB61" i="4"/>
  <c r="Z62" i="4"/>
  <c r="X62" i="4"/>
  <c r="V61" i="4"/>
  <c r="AC62" i="4"/>
  <c r="AA64" i="4"/>
  <c r="U75" i="4"/>
  <c r="V75" i="4"/>
  <c r="AB73" i="4"/>
  <c r="Z74" i="4"/>
  <c r="AN88" i="4"/>
  <c r="Y75" i="4"/>
  <c r="Z75" i="4"/>
  <c r="AB72" i="4"/>
  <c r="X74" i="4"/>
  <c r="AL88" i="4"/>
  <c r="Y73" i="4"/>
  <c r="V73" i="4"/>
  <c r="AC74" i="4"/>
  <c r="AQ88" i="4"/>
  <c r="W74" i="4"/>
  <c r="AJ88" i="4"/>
  <c r="AB74" i="4"/>
  <c r="AP88" i="4"/>
  <c r="U74" i="4"/>
  <c r="AM97" i="4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/>
  <c r="Y74" i="4"/>
  <c r="AM88" i="4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/>
  <c r="AC63" i="4"/>
  <c r="AQ87" i="4"/>
  <c r="AB63" i="4"/>
  <c r="AP87" i="4"/>
  <c r="AA63" i="4"/>
  <c r="AO87" i="4"/>
  <c r="V63" i="4"/>
  <c r="AK87" i="4"/>
  <c r="Z63" i="4"/>
  <c r="AN87" i="4"/>
  <c r="W63" i="4"/>
  <c r="AJ87" i="4"/>
  <c r="Y63" i="4"/>
  <c r="AM87" i="4"/>
  <c r="U63" i="4"/>
  <c r="AJ98" i="4"/>
  <c r="Y51" i="4"/>
  <c r="AA51" i="4"/>
  <c r="Z52" i="4"/>
  <c r="AN86" i="4"/>
  <c r="AJ86" i="4"/>
  <c r="V52" i="4"/>
  <c r="AK86" i="4"/>
  <c r="AC50" i="4"/>
  <c r="AA50" i="4"/>
  <c r="Y50" i="4"/>
  <c r="X51" i="4"/>
  <c r="Z50" i="4"/>
  <c r="V50" i="4"/>
  <c r="AB52" i="4"/>
  <c r="AP86" i="4"/>
  <c r="AB50" i="4"/>
  <c r="AA52" i="4"/>
  <c r="AO86" i="4"/>
  <c r="AB53" i="4"/>
  <c r="X50" i="4"/>
  <c r="Y53" i="4"/>
  <c r="U53" i="4"/>
  <c r="Z53" i="4"/>
  <c r="U51" i="4"/>
  <c r="U52" i="4"/>
  <c r="AJ96" i="4"/>
  <c r="AA53" i="4"/>
  <c r="Z51" i="4"/>
  <c r="AB51" i="4"/>
  <c r="X52" i="4"/>
  <c r="AL86" i="4"/>
  <c r="V53" i="4"/>
  <c r="X53" i="4"/>
  <c r="AC51" i="4"/>
  <c r="V51" i="4"/>
  <c r="Y52" i="4"/>
  <c r="AM86" i="4"/>
  <c r="AC53" i="4"/>
  <c r="AC52" i="4"/>
  <c r="AQ86" i="4"/>
  <c r="W30" i="4"/>
  <c r="AJ84" i="4"/>
  <c r="W31" i="4"/>
  <c r="U30" i="4"/>
  <c r="AL97" i="4"/>
  <c r="Z29" i="4"/>
  <c r="Y29" i="4"/>
  <c r="AC29" i="4"/>
  <c r="Z30" i="4"/>
  <c r="AN84" i="4"/>
  <c r="W29" i="4"/>
  <c r="AA30" i="4"/>
  <c r="AO84" i="4"/>
  <c r="Y30" i="4"/>
  <c r="AM84" i="4"/>
  <c r="V30" i="4"/>
  <c r="AK84" i="4"/>
  <c r="V29" i="4"/>
  <c r="X29" i="4"/>
  <c r="AC31" i="4"/>
  <c r="AH84" i="4"/>
  <c r="AL105" i="4"/>
  <c r="U31" i="4"/>
  <c r="V31" i="4"/>
  <c r="AB30" i="4"/>
  <c r="AP84" i="4"/>
  <c r="X30" i="4"/>
  <c r="AL84" i="4"/>
  <c r="X31" i="4"/>
  <c r="AC30" i="4"/>
  <c r="AQ84" i="4"/>
  <c r="AB31" i="4"/>
  <c r="Y31" i="4"/>
  <c r="Z31" i="4"/>
  <c r="AL96" i="4"/>
  <c r="AB18" i="4"/>
  <c r="X20" i="4"/>
  <c r="AC20" i="4"/>
  <c r="W19" i="4"/>
  <c r="AJ83" i="4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/>
  <c r="Z19" i="4"/>
  <c r="AN83" i="4"/>
  <c r="W20" i="4"/>
  <c r="V19" i="4"/>
  <c r="AK83" i="4"/>
  <c r="AC18" i="4"/>
  <c r="AA18" i="4"/>
  <c r="AB20" i="4"/>
  <c r="AB19" i="4"/>
  <c r="AP83" i="4"/>
  <c r="Y20" i="4"/>
  <c r="Y19" i="4"/>
  <c r="AM83" i="4"/>
  <c r="V18" i="4"/>
  <c r="Y18" i="4"/>
  <c r="X19" i="4"/>
  <c r="AL83" i="4"/>
  <c r="U19" i="4"/>
  <c r="AK102" i="4"/>
  <c r="AA20" i="4"/>
  <c r="V20" i="4"/>
  <c r="U18" i="4"/>
  <c r="AJ94" i="4"/>
  <c r="AI88" i="4"/>
  <c r="AJ93" i="4"/>
  <c r="AJ99" i="4"/>
  <c r="AJ107" i="4"/>
  <c r="AJ101" i="4"/>
  <c r="AJ104" i="4"/>
  <c r="AJ103" i="4"/>
  <c r="AJ100" i="4"/>
  <c r="AJ95" i="4"/>
  <c r="AK105" i="4"/>
  <c r="C10" i="5"/>
  <c r="H58" i="1"/>
  <c r="C38" i="5"/>
  <c r="H65" i="1"/>
  <c r="AI85" i="4"/>
  <c r="AL106" i="4"/>
  <c r="AL98" i="4"/>
  <c r="AL104" i="4"/>
  <c r="AI84" i="4"/>
  <c r="AL103" i="4"/>
  <c r="AM93" i="4"/>
  <c r="AL94" i="4"/>
  <c r="AL95" i="4"/>
  <c r="AM105" i="4"/>
  <c r="AM95" i="4"/>
  <c r="C66" i="5"/>
  <c r="F85" i="5"/>
  <c r="C30" i="5"/>
  <c r="AL101" i="4"/>
  <c r="AM100" i="4"/>
  <c r="AL107" i="4"/>
  <c r="AM98" i="4"/>
  <c r="AM106" i="4"/>
  <c r="AL102" i="4"/>
  <c r="AM104" i="4"/>
  <c r="AH88" i="4"/>
  <c r="AI87" i="4"/>
  <c r="C34" i="5"/>
  <c r="H64" i="1"/>
  <c r="AM107" i="4"/>
  <c r="AM96" i="4"/>
  <c r="AJ106" i="4"/>
  <c r="AJ105" i="4"/>
  <c r="C46" i="5"/>
  <c r="F80" i="5"/>
  <c r="AM99" i="4"/>
  <c r="AM102" i="4"/>
  <c r="AM101" i="4"/>
  <c r="AM94" i="4"/>
  <c r="AH87" i="4"/>
  <c r="AM103" i="4"/>
  <c r="F77" i="5"/>
  <c r="H67" i="1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/>
  <c r="C62" i="5"/>
  <c r="F84" i="5"/>
  <c r="AK97" i="4"/>
  <c r="C54" i="5"/>
  <c r="F82" i="5"/>
  <c r="C6" i="5"/>
  <c r="H57" i="1"/>
  <c r="AH83" i="4"/>
  <c r="AI83" i="4"/>
  <c r="AK101" i="4"/>
  <c r="AL100" i="4"/>
  <c r="AL93" i="4"/>
  <c r="AK95" i="4"/>
  <c r="AK96" i="4"/>
  <c r="AL99" i="4"/>
  <c r="AK94" i="4"/>
  <c r="AK98" i="4"/>
  <c r="F71" i="5"/>
  <c r="F78" i="5"/>
  <c r="H63" i="1"/>
  <c r="F76" i="5"/>
  <c r="G77" i="5"/>
  <c r="H72" i="1"/>
  <c r="G85" i="5"/>
  <c r="AG85" i="4"/>
  <c r="F72" i="5"/>
  <c r="H59" i="1"/>
  <c r="H68" i="1"/>
  <c r="F81" i="5"/>
  <c r="G81" i="5"/>
  <c r="F74" i="5"/>
  <c r="H71" i="1"/>
  <c r="F70" i="5"/>
  <c r="G71" i="5"/>
  <c r="H69" i="1"/>
  <c r="AG83" i="4"/>
  <c r="AG86" i="4"/>
  <c r="AG87" i="4"/>
  <c r="AG88" i="4"/>
  <c r="AG84" i="4"/>
  <c r="AD85" i="4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W88" i="4"/>
  <c r="V86" i="4"/>
  <c r="U91" i="4"/>
  <c r="Y91" i="4"/>
  <c r="C18" i="5"/>
  <c r="H60" i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/>
  <c r="C58" i="5"/>
  <c r="F83" i="5"/>
  <c r="G83" i="5"/>
  <c r="F73" i="5"/>
  <c r="G73" i="5"/>
  <c r="X91" i="4"/>
  <c r="C42" i="5"/>
  <c r="F79" i="5"/>
  <c r="G79" i="5"/>
  <c r="W91" i="4"/>
  <c r="C26" i="5"/>
  <c r="F75" i="5"/>
  <c r="G75" i="5"/>
  <c r="H70" i="1"/>
  <c r="H62" i="1"/>
  <c r="H66" i="1"/>
  <c r="Q70" i="5"/>
  <c r="F7" i="4"/>
  <c r="B5" i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<sst xmlns="http://schemas.openxmlformats.org/spreadsheetml/2006/main" count="488" uniqueCount="186">
  <si>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</si>
  <si>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</si>
  <si>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</si>
  <si>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</si>
  <si>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</si>
  <si>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</si>
  <si>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</si>
  <si>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</si>
  <si>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</si>
  <si>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</si>
  <si>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</si>
  <si>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</si>
  <si>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</si>
  <si>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</si>
  <si>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</si>
  <si>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</si>
  <si>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</si>
  <si>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</si>
  <si>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</si>
  <si>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</si>
  <si>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</si>
  <si>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</si>
  <si>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</si>
  <si>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</si>
  <si>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</si>
  <si>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</si>
  <si>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</si>
  <si>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</si>
  <si>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</si>
  <si>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</si>
  <si>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</si>
  <si>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</si>
  <si>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</si>
  <si>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</si>
  <si>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</si>
  <si>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</si>
  <si>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</si>
  <si>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</si>
  <si>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</si>
  <si>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</si>
  <si>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</si>
  <si>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</si>
  <si>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</si>
  <si>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</si>
  <si>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</si>
  <si>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</si>
  <si>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</si>
  <si>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</si>
  <si>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</si>
  <si>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</si>
  <si>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</si>
  <si>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</si>
  <si>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</si>
  <si>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</si>
  <si>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</si>
  <si>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</si>
  <si>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</si>
  <si>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</si>
  <si>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</si>
  <si>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</si>
  <si>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</si>
  <si>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</si>
  <si>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</si>
  <si>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</si>
  <si>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</si>
  <si>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</si>
  <si>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</si>
  <si>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</si>
  <si>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</si>
  <si>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</si>
  <si>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</si>
  <si>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</si>
  <si>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</si>
  <si>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</si>
  <si>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</si>
  <si>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</si>
  <si>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</si>
  <si>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</si>
  <si>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</si>
  <si>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</si>
  <si>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</si>
  <si>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</si>
  <si>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</si>
  <si>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</si>
  <si>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</si>
  <si>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</si>
  <si>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</si>
  <si>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</si>
  <si>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</si>
  <si>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</si>
  <si>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</si>
  <si>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</si>
  <si>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</si>
  <si>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</si>
  <si>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</si>
  <si>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</si>
  <si>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</si>
  <si>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</si>
  <si>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</si>
  <si>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</si>
  <si>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</si>
  <si>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</si>
  <si>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</si>
  <si>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</si>
  <si>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</si>
  <si>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</si>
  <si>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</si>
  <si>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</si>
  <si>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</si>
  <si>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</si>
  <si>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</si>
  <si>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</si>
  <si>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</si>
  <si>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</si>
  <si>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</si>
  <si>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</si>
  <si>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</si>
  <si>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</si>
  <si>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</si>
  <si>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</si>
  <si>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</si>
  <si>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</si>
  <si>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</si>
  <si>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</si>
  <si>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</si>
  <si>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</si>
  <si>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</si>
  <si>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</si>
  <si>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</si>
  <si>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</si>
  <si>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</si>
  <si>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</si>
  <si>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</si>
  <si>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</si>
  <si>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</si>
  <si>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</si>
  <si>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</si>
  <si>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</si>
  <si>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</si>
  <si>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</si>
  <si>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</si>
  <si>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</si>
  <si>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</si>
  <si>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</si>
  <si>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</si>
  <si>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</si>
  <si>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</si>
  <si>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</si>
  <si>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</si>
  <si>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</si>
  <si>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</si>
  <si>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</si>
  <si>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</si>
  <si>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</si>
  <si>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</si>
  <si>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</si>
  <si>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</si>
  <si>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</si>
  <si>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</si>
  <si>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</si>
  <si>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</si>
  <si>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</si>
  <si>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</si>
  <si>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</si>
  <si>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</si>
  <si>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</si>
  <si>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</si>
  <si>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</si>
  <si>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</si>
  <si>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</si>
  <si>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</si>
  <si>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</si>
  <si>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</si>
  <si>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</si>
  <si>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</si>
  <si>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</si>
  <si>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</si>
  <si>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</si>
  <si>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</si>
  <si>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</si>
  <si>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</si>
  <si>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</si>
  <si>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</si>
  <si>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Sabrina</t>
  </si>
  <si>
    <t>Lorenzon</t>
  </si>
  <si>
    <t>sabrina.lorenzon@hotmail.com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</si>
</sst>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Hyperlink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brina.lorenzon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22" zoomScaleNormal="100" workbookViewId="0">
      <selection activeCell="G15" sqref="G15"/>
    </sheetView>
  </sheetViews>
  <sheetFormatPr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opLeftCell="G62" zoomScale="90" zoomScaleNormal="90" workbookViewId="0">
      <selection activeCell="U82" sqref="U82"/>
    </sheetView>
  </sheetViews>
  <sheetFormatPr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/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3</v>
      </c>
      <c r="H16" s="156">
        <v>1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1</v>
      </c>
      <c r="E17" s="66">
        <f t="shared" si="3"/>
        <v>0</v>
      </c>
      <c r="F17" s="208" t="s">
        <v>100</v>
      </c>
      <c r="G17" s="156">
        <v>1</v>
      </c>
      <c r="H17" s="156">
        <v>1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0</v>
      </c>
      <c r="O17" s="66">
        <f t="shared" si="6"/>
        <v>1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7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1</v>
      </c>
      <c r="Z17" s="74">
        <f>VLOOKUP(R17,AG17:AQ20,8,FALSE)</f>
        <v>0</v>
      </c>
      <c r="AA17" s="74">
        <f>VLOOKUP(R17,AG17:AQ20,9,FALSE)</f>
        <v>6</v>
      </c>
      <c r="AB17" s="74">
        <f>VLOOKUP(R17,AG17:AQ20,10,FALSE)</f>
        <v>3</v>
      </c>
      <c r="AC17" s="75">
        <f>VLOOKUP(R17,AG17:AQ20,11,FALSE)</f>
        <v>3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70000003059</v>
      </c>
      <c r="AJ17" s="67">
        <f>B16+B18+M20</f>
        <v>3</v>
      </c>
      <c r="AK17" s="67">
        <f>(3*AL17)+AM17</f>
        <v>7</v>
      </c>
      <c r="AL17" s="67">
        <f>C16+C19+N20</f>
        <v>2</v>
      </c>
      <c r="AM17" s="67">
        <f>D16+D19+O20</f>
        <v>1</v>
      </c>
      <c r="AN17" s="67">
        <f>E16+E19+P20</f>
        <v>0</v>
      </c>
      <c r="AO17" s="67">
        <f>G16+G19+H20</f>
        <v>6</v>
      </c>
      <c r="AP17" s="67">
        <f>H16+H19+G20</f>
        <v>3</v>
      </c>
      <c r="AQ17" s="67">
        <f>AO17-AP17</f>
        <v>3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 t="str">
        <f>IF(G19&gt;H19,3,"")</f>
        <v/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0</v>
      </c>
      <c r="E18" s="66">
        <f t="shared" si="3"/>
        <v>1</v>
      </c>
      <c r="F18" s="208" t="s">
        <v>99</v>
      </c>
      <c r="G18" s="156">
        <v>0</v>
      </c>
      <c r="H18" s="156">
        <v>2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1</v>
      </c>
      <c r="O18" s="66">
        <f t="shared" si="6"/>
        <v>0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4</v>
      </c>
      <c r="W18" s="85">
        <f>VLOOKUP(R18,AG17:AQ20,4,FALSE)</f>
        <v>3</v>
      </c>
      <c r="X18" s="85">
        <f>VLOOKUP(R18,AG17:AQ20,6,FALSE)</f>
        <v>1</v>
      </c>
      <c r="Y18" s="85">
        <f>VLOOKUP(R18,AG17:AQ20,7,FALSE)</f>
        <v>1</v>
      </c>
      <c r="Z18" s="85">
        <f>VLOOKUP(R18,AG17:AQ20,8,FALSE)</f>
        <v>1</v>
      </c>
      <c r="AA18" s="85">
        <f>VLOOKUP(R18,AG17:AQ20,9,FALSE)</f>
        <v>4</v>
      </c>
      <c r="AB18" s="85">
        <f>VLOOKUP(R18,AG17:AQ20,10,FALSE)</f>
        <v>3</v>
      </c>
      <c r="AC18" s="86">
        <f>VLOOKUP(R18,AG17:AQ20,11,FALSE)</f>
        <v>1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29999998028</v>
      </c>
      <c r="AJ18" s="67">
        <f>M16+M19+B21</f>
        <v>3</v>
      </c>
      <c r="AK18" s="67">
        <f>(3*AL18)+AM18</f>
        <v>3</v>
      </c>
      <c r="AL18" s="67">
        <f>N16+C18+C21</f>
        <v>1</v>
      </c>
      <c r="AM18" s="67">
        <f>O16+D18+D21</f>
        <v>0</v>
      </c>
      <c r="AN18" s="67">
        <f>P16+E18+E21</f>
        <v>2</v>
      </c>
      <c r="AO18" s="67">
        <f>H16+G18+G21</f>
        <v>3</v>
      </c>
      <c r="AP18" s="67">
        <f>G16+H18+H21</f>
        <v>5</v>
      </c>
      <c r="AQ18" s="67">
        <f>AO18-AP18</f>
        <v>-2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0</v>
      </c>
      <c r="D19" s="66">
        <f t="shared" si="2"/>
        <v>1</v>
      </c>
      <c r="E19" s="66">
        <f t="shared" si="3"/>
        <v>0</v>
      </c>
      <c r="F19" s="208" t="s">
        <v>0</v>
      </c>
      <c r="G19" s="156">
        <v>1</v>
      </c>
      <c r="H19" s="156">
        <v>1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1</v>
      </c>
      <c r="P19" s="66">
        <f t="shared" si="7"/>
        <v>0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3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0</v>
      </c>
      <c r="Z19" s="89">
        <f>VLOOKUP(R19,AG17:AQ20,8,FALSE)</f>
        <v>2</v>
      </c>
      <c r="AA19" s="89">
        <f>VLOOKUP(R19,AG17:AQ20,9,FALSE)</f>
        <v>3</v>
      </c>
      <c r="AB19" s="89">
        <f>VLOOKUP(R19,AG17:AQ20,10,FALSE)</f>
        <v>5</v>
      </c>
      <c r="AC19" s="90">
        <f>VLOOKUP(R19,AG17:AQ20,11,FALSE)</f>
        <v>-2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19999998017</v>
      </c>
      <c r="AJ19" s="67">
        <f>B17+M18+M21</f>
        <v>3</v>
      </c>
      <c r="AK19" s="67">
        <f>(3*AL19)+AM19</f>
        <v>2</v>
      </c>
      <c r="AL19" s="67">
        <f>C17+N19+N21</f>
        <v>0</v>
      </c>
      <c r="AM19" s="67">
        <f>D17+O19+O21</f>
        <v>2</v>
      </c>
      <c r="AN19" s="67">
        <f>E17+P19+P21</f>
        <v>1</v>
      </c>
      <c r="AO19" s="67">
        <f>G17+H19+H21</f>
        <v>2</v>
      </c>
      <c r="AP19" s="67">
        <f>H17+G19+G21</f>
        <v>4</v>
      </c>
      <c r="AQ19" s="67">
        <f>AO19-AP19</f>
        <v>-2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1</v>
      </c>
      <c r="H20" s="156">
        <v>2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2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2</v>
      </c>
      <c r="Z20" s="93">
        <f>VLOOKUP(R20,AG17:AQ20,8,FALSE)</f>
        <v>1</v>
      </c>
      <c r="AA20" s="93">
        <f>VLOOKUP(R20,AG17:AQ20,9,FALSE)</f>
        <v>2</v>
      </c>
      <c r="AB20" s="93">
        <f>VLOOKUP(R20,AG17:AQ20,10,FALSE)</f>
        <v>4</v>
      </c>
      <c r="AC20" s="94">
        <f>VLOOKUP(R20,AG17:AQ20,11,FALSE)</f>
        <v>-2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40000001036</v>
      </c>
      <c r="AJ20" s="78">
        <f>M17+B19+B20</f>
        <v>3</v>
      </c>
      <c r="AK20" s="78">
        <f>(3*AL20)+AM20</f>
        <v>4</v>
      </c>
      <c r="AL20" s="78">
        <f>N17+N18+C20</f>
        <v>1</v>
      </c>
      <c r="AM20" s="78">
        <f>O17+O18+D20</f>
        <v>1</v>
      </c>
      <c r="AN20" s="78">
        <f>P17+P18+E20</f>
        <v>1</v>
      </c>
      <c r="AO20" s="78">
        <f>H17+H18+G20</f>
        <v>4</v>
      </c>
      <c r="AP20" s="78">
        <f>G17+G18+H20</f>
        <v>3</v>
      </c>
      <c r="AQ20" s="78">
        <f>AO20-AP20</f>
        <v>1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>
        <f>IF(H18&gt;G18,2,"")</f>
        <v>2</v>
      </c>
      <c r="AV20" s="112" t="str">
        <f>IF(H17&gt;G17,3,"")</f>
        <v/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2</v>
      </c>
      <c r="H21" s="156">
        <v>0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1</v>
      </c>
      <c r="H27" s="156">
        <v>0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0</v>
      </c>
      <c r="D28" s="66">
        <f t="shared" si="10"/>
        <v>1</v>
      </c>
      <c r="E28" s="66">
        <f t="shared" si="11"/>
        <v>0</v>
      </c>
      <c r="F28" s="208" t="s">
        <v>101</v>
      </c>
      <c r="G28" s="156">
        <v>1</v>
      </c>
      <c r="H28" s="156">
        <v>1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1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6</v>
      </c>
      <c r="AB28" s="74">
        <f>VLOOKUP(R28,AG28:AQ31,10,FALSE)</f>
        <v>1</v>
      </c>
      <c r="AC28" s="75">
        <f>VLOOKUP(R28,AG28:AQ31,11,FALSE)</f>
        <v>5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90000005059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6</v>
      </c>
      <c r="AP28" s="67">
        <f>H27+H30+G31</f>
        <v>1</v>
      </c>
      <c r="AQ28" s="67">
        <f>AO28-AP28</f>
        <v>5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2</v>
      </c>
      <c r="H29" s="156">
        <v>1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Pays de Galles</v>
      </c>
      <c r="V29" s="83">
        <f>VLOOKUP(R29,AG28:AQ31,5,FALSE)</f>
        <v>4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1</v>
      </c>
      <c r="Z29" s="85">
        <f>VLOOKUP(R29,AG28:AQ31,8,FALSE)</f>
        <v>1</v>
      </c>
      <c r="AA29" s="85">
        <f>VLOOKUP(R29,AG28:AQ31,9,FALSE)</f>
        <v>3</v>
      </c>
      <c r="AB29" s="85">
        <f>VLOOKUP(R29,AG28:AQ31,10,FALSE)</f>
        <v>4</v>
      </c>
      <c r="AC29" s="86">
        <f>VLOOKUP(R29,AG28:AQ31,11,FALSE)</f>
        <v>-1</v>
      </c>
      <c r="AD29" s="217"/>
      <c r="AE29" s="217"/>
      <c r="AF29" s="76">
        <v>2</v>
      </c>
      <c r="AG29" s="67">
        <f>RANK(AI29,AI28:AI31)</f>
        <v>3</v>
      </c>
      <c r="AH29" s="67" t="str">
        <f>I27</f>
        <v>Russie</v>
      </c>
      <c r="AI29" s="67">
        <f>(AK29*10000000000)+((AR29+AX29+BF29)*100000)+(AQ29*1000)+(AO29*10)-AF29</f>
        <v>29999999028</v>
      </c>
      <c r="AJ29" s="67">
        <f>M27+M30+B32</f>
        <v>3</v>
      </c>
      <c r="AK29" s="67">
        <f>(3*AL29)+AM29</f>
        <v>3</v>
      </c>
      <c r="AL29" s="67">
        <f>N27+C29+C32</f>
        <v>1</v>
      </c>
      <c r="AM29" s="67">
        <f>O27+D29+D32</f>
        <v>0</v>
      </c>
      <c r="AN29" s="67">
        <f>P27+E29+E32</f>
        <v>2</v>
      </c>
      <c r="AO29" s="67">
        <f>H27+G29+G32</f>
        <v>3</v>
      </c>
      <c r="AP29" s="67">
        <f>G27+H29+H32</f>
        <v>4</v>
      </c>
      <c r="AQ29" s="67">
        <f>AO29-AP29</f>
        <v>-1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2</v>
      </c>
      <c r="H30" s="156">
        <v>0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Russie</v>
      </c>
      <c r="V30" s="87">
        <f>VLOOKUP(R30,AG28:AQ31,5,FALSE)</f>
        <v>3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0</v>
      </c>
      <c r="Z30" s="89">
        <f>VLOOKUP(R30,AG28:AQ31,8,FALSE)</f>
        <v>2</v>
      </c>
      <c r="AA30" s="89">
        <f>VLOOKUP(R30,AG28:AQ31,9,FALSE)</f>
        <v>3</v>
      </c>
      <c r="AB30" s="89">
        <f>VLOOKUP(R30,AG28:AQ31,10,FALSE)</f>
        <v>4</v>
      </c>
      <c r="AC30" s="90">
        <f>VLOOKUP(R30,AG28:AQ31,11,FALSE)</f>
        <v>-1</v>
      </c>
      <c r="AD30" s="217"/>
      <c r="AE30" s="217"/>
      <c r="AF30" s="76">
        <v>3</v>
      </c>
      <c r="AG30" s="67">
        <f>RANK(AI30,AI28:AI31)</f>
        <v>2</v>
      </c>
      <c r="AH30" s="67" t="str">
        <f>F28</f>
        <v>Pays de Galles</v>
      </c>
      <c r="AI30" s="67">
        <f>(AK30*10000000000)+((AR30+AX30+BF30)*100000)+(AQ30*1000)+(AO30*10)-AF30</f>
        <v>39999999027</v>
      </c>
      <c r="AJ30" s="67">
        <f>B28+M29+M32</f>
        <v>3</v>
      </c>
      <c r="AK30" s="67">
        <f>(3*AL30)+AM30</f>
        <v>4</v>
      </c>
      <c r="AL30" s="67">
        <f>C28+N30+N32</f>
        <v>1</v>
      </c>
      <c r="AM30" s="67">
        <f>D28+O30+O32</f>
        <v>1</v>
      </c>
      <c r="AN30" s="67">
        <f>E28+P30+P32</f>
        <v>1</v>
      </c>
      <c r="AO30" s="67">
        <f>G28+H30+H32</f>
        <v>3</v>
      </c>
      <c r="AP30" s="67">
        <f>H28+G30+G32</f>
        <v>4</v>
      </c>
      <c r="AQ30" s="67">
        <f>AO30-AP30</f>
        <v>-1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>
        <f>IF(H32&gt;G32,2,"")</f>
        <v>2</v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1</v>
      </c>
      <c r="H31" s="156">
        <v>3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1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1</v>
      </c>
      <c r="Z31" s="93">
        <f>VLOOKUP(R31,AG28:AQ31,8,FALSE)</f>
        <v>2</v>
      </c>
      <c r="AA31" s="93">
        <f>VLOOKUP(R31,AG28:AQ31,9,FALSE)</f>
        <v>3</v>
      </c>
      <c r="AB31" s="93">
        <f>VLOOKUP(R31,AG28:AQ31,10,FALSE)</f>
        <v>6</v>
      </c>
      <c r="AC31" s="94">
        <f>VLOOKUP(R31,AG28:AQ31,11,FALSE)</f>
        <v>-3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9999997026</v>
      </c>
      <c r="AJ31" s="78">
        <f>M28+B30+B31</f>
        <v>3</v>
      </c>
      <c r="AK31" s="78">
        <f>(3*AL31)+AM31</f>
        <v>1</v>
      </c>
      <c r="AL31" s="78">
        <f>N28+N29+C31</f>
        <v>0</v>
      </c>
      <c r="AM31" s="78">
        <f>O28+O29+D31</f>
        <v>1</v>
      </c>
      <c r="AN31" s="78">
        <f>P28+P29+E31</f>
        <v>2</v>
      </c>
      <c r="AO31" s="78">
        <f>H28+H29+G31</f>
        <v>3</v>
      </c>
      <c r="AP31" s="78">
        <f>G28+G29+H31</f>
        <v>6</v>
      </c>
      <c r="AQ31" s="78">
        <f>AO31-AP31</f>
        <v>-3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0</v>
      </c>
      <c r="E32" s="66">
        <f t="shared" si="11"/>
        <v>1</v>
      </c>
      <c r="F32" s="209" t="s">
        <v>10</v>
      </c>
      <c r="G32" s="156">
        <v>1</v>
      </c>
      <c r="H32" s="156">
        <v>2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1</v>
      </c>
      <c r="O32" s="66">
        <f t="shared" si="14"/>
        <v>0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1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0</v>
      </c>
      <c r="D39" s="66">
        <f t="shared" si="18"/>
        <v>1</v>
      </c>
      <c r="E39" s="66">
        <f t="shared" si="19"/>
        <v>0</v>
      </c>
      <c r="F39" s="208" t="s">
        <v>104</v>
      </c>
      <c r="G39" s="156">
        <v>1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1</v>
      </c>
      <c r="P39" s="66">
        <f t="shared" si="23"/>
        <v>0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10</v>
      </c>
      <c r="AB39" s="74">
        <f>VLOOKUP(R39,AG39:AQ42,10,FALSE)</f>
        <v>3</v>
      </c>
      <c r="AC39" s="75">
        <f>VLOOKUP(R39,AG39:AQ42,11,FALSE)</f>
        <v>7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90000007099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10</v>
      </c>
      <c r="AP39" s="67">
        <f>H38+H41+G42</f>
        <v>3</v>
      </c>
      <c r="AQ39" s="67">
        <f>AO39-AP39</f>
        <v>7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0</v>
      </c>
      <c r="D40" s="66">
        <f t="shared" si="18"/>
        <v>0</v>
      </c>
      <c r="E40" s="66">
        <f t="shared" si="19"/>
        <v>1</v>
      </c>
      <c r="F40" s="208" t="s">
        <v>103</v>
      </c>
      <c r="G40" s="156">
        <v>1</v>
      </c>
      <c r="H40" s="156">
        <v>2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1</v>
      </c>
      <c r="O40" s="66">
        <f t="shared" si="22"/>
        <v>0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Irlande du Nord</v>
      </c>
      <c r="V40" s="83">
        <f>VLOOKUP(R40,AG39:AQ42,5,FALSE)</f>
        <v>4</v>
      </c>
      <c r="W40" s="85">
        <f>VLOOKUP(R40,AG39:AQ42,4,FALSE)</f>
        <v>3</v>
      </c>
      <c r="X40" s="85">
        <f>VLOOKUP(R40,AG39:AQ42,6,FALSE)</f>
        <v>1</v>
      </c>
      <c r="Y40" s="85">
        <f>VLOOKUP(R40,AG39:AQ42,7,FALSE)</f>
        <v>1</v>
      </c>
      <c r="Z40" s="85">
        <f>VLOOKUP(R40,AG39:AQ42,8,FALSE)</f>
        <v>1</v>
      </c>
      <c r="AA40" s="85">
        <f>VLOOKUP(R40,AG39:AQ42,9,FALSE)</f>
        <v>4</v>
      </c>
      <c r="AB40" s="85">
        <f>VLOOKUP(R40,AG39:AQ42,10,FALSE)</f>
        <v>5</v>
      </c>
      <c r="AC40" s="86">
        <f>VLOOKUP(R40,AG39:AQ42,11,FALSE)</f>
        <v>-1</v>
      </c>
      <c r="AD40" s="217"/>
      <c r="AE40" s="217"/>
      <c r="AF40" s="76">
        <v>2</v>
      </c>
      <c r="AG40" s="67">
        <f>RANK(AI40,AI39:AI42)</f>
        <v>4</v>
      </c>
      <c r="AH40" s="67" t="str">
        <f>I38</f>
        <v>Ukraine</v>
      </c>
      <c r="AI40" s="67">
        <f>(AK40*10000000000)+((AR40+AX40+BF40)*100000)+(AQ40*1000)+(AO40*10)-AF40</f>
        <v>9999997028</v>
      </c>
      <c r="AJ40" s="67">
        <f>M38+M41+B43</f>
        <v>3</v>
      </c>
      <c r="AK40" s="67">
        <f>(3*AL40)+AM40</f>
        <v>1</v>
      </c>
      <c r="AL40" s="67">
        <f>N38+C40+C43</f>
        <v>0</v>
      </c>
      <c r="AM40" s="67">
        <f>O38+D40+D43</f>
        <v>1</v>
      </c>
      <c r="AN40" s="67">
        <f>P38+E40+E43</f>
        <v>2</v>
      </c>
      <c r="AO40" s="67">
        <f>H38+G40+G43</f>
        <v>3</v>
      </c>
      <c r="AP40" s="67">
        <f>G38+H40+H43</f>
        <v>6</v>
      </c>
      <c r="AQ40" s="67">
        <f>AO40-AP40</f>
        <v>-3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4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Pologne</v>
      </c>
      <c r="V41" s="87">
        <f>VLOOKUP(R41,AG39:AQ42,5,FALSE)</f>
        <v>2</v>
      </c>
      <c r="W41" s="89">
        <f>VLOOKUP(R41,AG39:AQ42,4,FALSE)</f>
        <v>3</v>
      </c>
      <c r="X41" s="89">
        <f>VLOOKUP(R41,AG39:AQ42,6,FALSE)</f>
        <v>0</v>
      </c>
      <c r="Y41" s="89">
        <f>VLOOKUP(R41,AG39:AQ42,7,FALSE)</f>
        <v>2</v>
      </c>
      <c r="Z41" s="89">
        <f>VLOOKUP(R41,AG39:AQ42,8,FALSE)</f>
        <v>1</v>
      </c>
      <c r="AA41" s="89">
        <f>VLOOKUP(R41,AG39:AQ42,9,FALSE)</f>
        <v>3</v>
      </c>
      <c r="AB41" s="89">
        <f>VLOOKUP(R41,AG39:AQ42,10,FALSE)</f>
        <v>6</v>
      </c>
      <c r="AC41" s="90">
        <f>VLOOKUP(R41,AG39:AQ42,11,FALSE)</f>
        <v>-3</v>
      </c>
      <c r="AD41" s="217"/>
      <c r="AE41" s="217"/>
      <c r="AF41" s="76">
        <v>3</v>
      </c>
      <c r="AG41" s="67">
        <f>RANK(AI41,AI39:AI42)</f>
        <v>3</v>
      </c>
      <c r="AH41" s="67" t="str">
        <f>F39</f>
        <v>Pologne</v>
      </c>
      <c r="AI41" s="67">
        <f>(AK41*10000000000)+((AR41+AX41+BF41)*100000)+(AQ41*1000)+(AO41*10)-AF41</f>
        <v>19999997027</v>
      </c>
      <c r="AJ41" s="67">
        <f>B39+M40+M43</f>
        <v>3</v>
      </c>
      <c r="AK41" s="67">
        <f>(3*AL41)+AM41</f>
        <v>2</v>
      </c>
      <c r="AL41" s="67">
        <f>C39+N41+N43</f>
        <v>0</v>
      </c>
      <c r="AM41" s="67">
        <f>D39+O41+O43</f>
        <v>2</v>
      </c>
      <c r="AN41" s="67">
        <f>E39+P41+P43</f>
        <v>1</v>
      </c>
      <c r="AO41" s="67">
        <f>G39+H41+H43</f>
        <v>3</v>
      </c>
      <c r="AP41" s="67">
        <f>H39+G41+G43</f>
        <v>6</v>
      </c>
      <c r="AQ41" s="67">
        <f>AO41-AP41</f>
        <v>-3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 t="str">
        <f>IF(H43&gt;G43,2,"")</f>
        <v/>
      </c>
      <c r="AV41" s="109"/>
      <c r="AW41" s="110" t="str">
        <f>IF(G39&gt;H39,4,"")</f>
        <v/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1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Ukraine</v>
      </c>
      <c r="V42" s="91">
        <f>VLOOKUP(R42,AG39:AQ42,5,FALSE)</f>
        <v>1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1</v>
      </c>
      <c r="Z42" s="93">
        <f>VLOOKUP(R42,AG39:AQ42,8,FALSE)</f>
        <v>2</v>
      </c>
      <c r="AA42" s="93">
        <f>VLOOKUP(R42,AG39:AQ42,9,FALSE)</f>
        <v>3</v>
      </c>
      <c r="AB42" s="93">
        <f>VLOOKUP(R42,AG39:AQ42,10,FALSE)</f>
        <v>6</v>
      </c>
      <c r="AC42" s="94">
        <f>VLOOKUP(R42,AG39:AQ42,11,FALSE)</f>
        <v>-3</v>
      </c>
      <c r="AD42" s="217"/>
      <c r="AE42" s="217"/>
      <c r="AF42" s="77">
        <v>4</v>
      </c>
      <c r="AG42" s="78">
        <f>RANK(AI42,AI39:AI42)</f>
        <v>2</v>
      </c>
      <c r="AH42" s="78" t="str">
        <f>I39</f>
        <v>Irlande du Nord</v>
      </c>
      <c r="AI42" s="67">
        <f>(AK42*10000000000)+((AR42+AX42+BF42)*100000)+(AQ42*1000)+(AO42*10)-AF42</f>
        <v>39999999036</v>
      </c>
      <c r="AJ42" s="78">
        <f>M39+B41+B42</f>
        <v>3</v>
      </c>
      <c r="AK42" s="78">
        <f>(3*AL42)+AM42</f>
        <v>4</v>
      </c>
      <c r="AL42" s="78">
        <f>N39+N40+C42</f>
        <v>1</v>
      </c>
      <c r="AM42" s="78">
        <f>O39+O40+D42</f>
        <v>1</v>
      </c>
      <c r="AN42" s="78">
        <f>P39+P40+E42</f>
        <v>1</v>
      </c>
      <c r="AO42" s="78">
        <f>H39+H40+G42</f>
        <v>4</v>
      </c>
      <c r="AP42" s="78">
        <f>G39+G40+H42</f>
        <v>5</v>
      </c>
      <c r="AQ42" s="78">
        <f>AO42-AP42</f>
        <v>-1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>
        <f>IF(H40&gt;G40,2,"")</f>
        <v>2</v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103</v>
      </c>
      <c r="G43" s="156">
        <v>1</v>
      </c>
      <c r="H43" s="156">
        <v>1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1</v>
      </c>
      <c r="D50" s="66">
        <f t="shared" si="26"/>
        <v>0</v>
      </c>
      <c r="E50" s="66">
        <f t="shared" si="27"/>
        <v>0</v>
      </c>
      <c r="F50" s="208" t="s">
        <v>107</v>
      </c>
      <c r="G50" s="156">
        <v>1</v>
      </c>
      <c r="H50" s="156">
        <v>0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0</v>
      </c>
      <c r="P50" s="66">
        <f t="shared" si="31"/>
        <v>1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9</v>
      </c>
      <c r="W50" s="74">
        <f>VLOOKUP(R50,AG50:AQ53,4,FALSE)</f>
        <v>3</v>
      </c>
      <c r="X50" s="74">
        <f>VLOOKUP(R50,AG50:AQ53,6,FALSE)</f>
        <v>3</v>
      </c>
      <c r="Y50" s="74">
        <f>VLOOKUP(R50,AG50:AQ53,7,FALSE)</f>
        <v>0</v>
      </c>
      <c r="Z50" s="74">
        <f>VLOOKUP(R50,AG50:AQ53,8,FALSE)</f>
        <v>0</v>
      </c>
      <c r="AA50" s="74">
        <f>VLOOKUP(R50,AG50:AQ53,9,FALSE)</f>
        <v>6</v>
      </c>
      <c r="AB50" s="74">
        <f>VLOOKUP(R50,AG50:AQ53,10,FALSE)</f>
        <v>2</v>
      </c>
      <c r="AC50" s="75">
        <f>VLOOKUP(R50,AG50:AQ53,11,FALSE)</f>
        <v>4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90000004059</v>
      </c>
      <c r="AJ50" s="67">
        <f>B49+B51+M53</f>
        <v>3</v>
      </c>
      <c r="AK50" s="67">
        <f>(3*AL50)+AM50</f>
        <v>9</v>
      </c>
      <c r="AL50" s="67">
        <f>C49+C52+N53</f>
        <v>3</v>
      </c>
      <c r="AM50" s="67">
        <f>D49+D52+O53</f>
        <v>0</v>
      </c>
      <c r="AN50" s="67">
        <f>E49+E52+P53</f>
        <v>0</v>
      </c>
      <c r="AO50" s="67">
        <f>G49+G52+H53</f>
        <v>6</v>
      </c>
      <c r="AP50" s="67">
        <f>H49+H52+G53</f>
        <v>2</v>
      </c>
      <c r="AQ50" s="67">
        <f>AO50-AP50</f>
        <v>4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0</v>
      </c>
      <c r="E51" s="66">
        <f t="shared" si="27"/>
        <v>1</v>
      </c>
      <c r="F51" s="208" t="s">
        <v>106</v>
      </c>
      <c r="G51" s="156">
        <v>0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1</v>
      </c>
      <c r="O51" s="66">
        <f t="shared" si="30"/>
        <v>0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Turquie</v>
      </c>
      <c r="V51" s="83">
        <f>VLOOKUP(R51,AG50:AQ53,5,FALSE)</f>
        <v>4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1</v>
      </c>
      <c r="Z51" s="85">
        <f>VLOOKUP(R51,AG50:AQ53,8,FALSE)</f>
        <v>1</v>
      </c>
      <c r="AA51" s="85">
        <f>VLOOKUP(R51,AG50:AQ53,9,FALSE)</f>
        <v>3</v>
      </c>
      <c r="AB51" s="85">
        <f>VLOOKUP(R51,AG50:AQ53,10,FALSE)</f>
        <v>3</v>
      </c>
      <c r="AC51" s="86">
        <f>VLOOKUP(R51,AG50:AQ53,11,FALSE)</f>
        <v>0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9999998018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2</v>
      </c>
      <c r="AP51" s="67">
        <f>G49+H51+H54</f>
        <v>4</v>
      </c>
      <c r="AQ51" s="67">
        <f>AO51-AP51</f>
        <v>-2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Croatie</v>
      </c>
      <c r="V52" s="87">
        <f>VLOOKUP(R52,AG50:AQ53,5,FALSE)</f>
        <v>3</v>
      </c>
      <c r="W52" s="89">
        <f>VLOOKUP(R52,AG50:AQ53,4,FALSE)</f>
        <v>3</v>
      </c>
      <c r="X52" s="89">
        <f>VLOOKUP(R52,AG50:AQ53,6,FALSE)</f>
        <v>1</v>
      </c>
      <c r="Y52" s="89">
        <f>VLOOKUP(R52,AG50:AQ53,7,FALSE)</f>
        <v>0</v>
      </c>
      <c r="Z52" s="89">
        <f>VLOOKUP(R52,AG50:AQ53,8,FALSE)</f>
        <v>2</v>
      </c>
      <c r="AA52" s="89">
        <f>VLOOKUP(R52,AG50:AQ53,9,FALSE)</f>
        <v>1</v>
      </c>
      <c r="AB52" s="89">
        <f>VLOOKUP(R52,AG50:AQ53,10,FALSE)</f>
        <v>3</v>
      </c>
      <c r="AC52" s="90">
        <f>VLOOKUP(R52,AG50:AQ53,11,FALSE)</f>
        <v>-2</v>
      </c>
      <c r="AD52" s="217"/>
      <c r="AE52" s="217"/>
      <c r="AF52" s="76">
        <v>3</v>
      </c>
      <c r="AG52" s="67">
        <f>RANK(AI52,AI50:AI53)</f>
        <v>2</v>
      </c>
      <c r="AH52" s="67" t="str">
        <f>F50</f>
        <v>Turquie</v>
      </c>
      <c r="AI52" s="67">
        <f>(AK52*10000000000)+((AR52+AX52+BF52)*100000)+(AQ52*1000)+(AO52*10)-AF52</f>
        <v>40000000027</v>
      </c>
      <c r="AJ52" s="67">
        <f>B50+M51+M54</f>
        <v>3</v>
      </c>
      <c r="AK52" s="67">
        <f>(3*AL52)+AM52</f>
        <v>4</v>
      </c>
      <c r="AL52" s="67">
        <f>C50+N52+N54</f>
        <v>1</v>
      </c>
      <c r="AM52" s="67">
        <f>D50+O52+O54</f>
        <v>1</v>
      </c>
      <c r="AN52" s="67">
        <f>E50+P52+P54</f>
        <v>1</v>
      </c>
      <c r="AO52" s="67">
        <f>G50+H52+H54</f>
        <v>3</v>
      </c>
      <c r="AP52" s="67">
        <f>H50+G52+G54</f>
        <v>3</v>
      </c>
      <c r="AQ52" s="67">
        <f>AO52-AP52</f>
        <v>0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>
        <f>IF(G50&gt;H50,4,"")</f>
        <v>4</v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0</v>
      </c>
      <c r="H53" s="156">
        <v>2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2</v>
      </c>
      <c r="AB53" s="93">
        <f>VLOOKUP(R53,AG50:AQ53,10,FALSE)</f>
        <v>4</v>
      </c>
      <c r="AC53" s="94">
        <f>VLOOKUP(R53,AG50:AQ53,11,FALSE)</f>
        <v>-2</v>
      </c>
      <c r="AD53" s="217"/>
      <c r="AE53" s="217"/>
      <c r="AF53" s="77">
        <v>4</v>
      </c>
      <c r="AG53" s="78">
        <f>RANK(AI53,AI50:AI53)</f>
        <v>3</v>
      </c>
      <c r="AH53" s="78" t="str">
        <f>I50</f>
        <v>Croatie</v>
      </c>
      <c r="AI53" s="67">
        <f>(AK53*10000000000)+((AR53+AX53+BF53)*100000)+(AQ53*1000)+(AO53*10)-AF53</f>
        <v>29999998006</v>
      </c>
      <c r="AJ53" s="78">
        <f>M50+B52+B53</f>
        <v>3</v>
      </c>
      <c r="AK53" s="78">
        <f>(3*AL53)+AM53</f>
        <v>3</v>
      </c>
      <c r="AL53" s="78">
        <f>N50+N51+C53</f>
        <v>1</v>
      </c>
      <c r="AM53" s="78">
        <f>O50+O51+D53</f>
        <v>0</v>
      </c>
      <c r="AN53" s="78">
        <f>P50+P51+E53</f>
        <v>2</v>
      </c>
      <c r="AO53" s="78">
        <f>H50+H51+G53</f>
        <v>1</v>
      </c>
      <c r="AP53" s="78">
        <f>G50+G51+H53</f>
        <v>3</v>
      </c>
      <c r="AQ53" s="78">
        <f>AO53-AP53</f>
        <v>-2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>
        <f>IF(H51&gt;G51,2,"")</f>
        <v>2</v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106</v>
      </c>
      <c r="G54" s="156">
        <v>1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0</v>
      </c>
      <c r="D60" s="66">
        <f t="shared" ref="D60:D65" si="34">IF(AND(G60=H60,G60&lt;&gt;"",H60&lt;&gt;""),1,0)</f>
        <v>1</v>
      </c>
      <c r="E60" s="66">
        <f t="shared" ref="E60:E65" si="35">IF(AND(G60&lt;H60,G60&lt;&gt;"",H60&lt;&gt;""),1,0)</f>
        <v>0</v>
      </c>
      <c r="F60" s="207" t="s">
        <v>57</v>
      </c>
      <c r="G60" s="156">
        <v>1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1</v>
      </c>
      <c r="P60" s="66">
        <f t="shared" ref="P60:P65" si="39">IF(AND(G60&gt;H60,G60&lt;&gt;"",H60&lt;&gt;""),1,0)</f>
        <v>0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1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7</v>
      </c>
      <c r="W61" s="74">
        <f>VLOOKUP(R61,AG61:AQ64,4,FALSE)</f>
        <v>3</v>
      </c>
      <c r="X61" s="74">
        <f>VLOOKUP(R61,AG61:AQ64,6,FALSE)</f>
        <v>2</v>
      </c>
      <c r="Y61" s="74">
        <f>VLOOKUP(R61,AG61:AQ64,7,FALSE)</f>
        <v>1</v>
      </c>
      <c r="Z61" s="74">
        <f>VLOOKUP(R61,AG61:AQ64,8,FALSE)</f>
        <v>0</v>
      </c>
      <c r="AA61" s="74">
        <f>VLOOKUP(R61,AG61:AQ64,9,FALSE)</f>
        <v>5</v>
      </c>
      <c r="AB61" s="74">
        <f>VLOOKUP(R61,AG61:AQ64,10,FALSE)</f>
        <v>3</v>
      </c>
      <c r="AC61" s="75">
        <f>VLOOKUP(R61,AG61:AQ64,11,FALSE)</f>
        <v>2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70000002049</v>
      </c>
      <c r="AJ61" s="67">
        <f>B60+B62+M64</f>
        <v>3</v>
      </c>
      <c r="AK61" s="67">
        <f>(3*AL61)+AM61</f>
        <v>7</v>
      </c>
      <c r="AL61" s="67">
        <f>C60+C63+N64</f>
        <v>2</v>
      </c>
      <c r="AM61" s="67">
        <f>D60+D63+O64</f>
        <v>1</v>
      </c>
      <c r="AN61" s="67">
        <f>E60+E63+P64</f>
        <v>0</v>
      </c>
      <c r="AO61" s="67">
        <f>G60+G63+H64</f>
        <v>5</v>
      </c>
      <c r="AP61" s="67">
        <f>H60+H63+G64</f>
        <v>3</v>
      </c>
      <c r="AQ61" s="67">
        <f>AO61-AP61</f>
        <v>2</v>
      </c>
      <c r="AR61" s="108">
        <f>IF(AND(AS61&lt;&gt;"",COUNTIF(AT61:AW61,AS61)=1),1000,0)</f>
        <v>0</v>
      </c>
      <c r="AS61" s="68">
        <f>IF(COUNTIF(AK61:AK64,AK61)=2,IF(AK61=AK62,AF62,IF(AK61=AK63,AF63,IF(AK61=AK64,AF64,""))),"")</f>
        <v>2</v>
      </c>
      <c r="AT61" s="109"/>
      <c r="AU61" s="68" t="str">
        <f>IF(G60&gt;H60,2,"")</f>
        <v/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1</v>
      </c>
      <c r="H62" s="156">
        <v>0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7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1</v>
      </c>
      <c r="Z62" s="85">
        <f>VLOOKUP(R62,AG61:AQ64,8,FALSE)</f>
        <v>0</v>
      </c>
      <c r="AA62" s="85">
        <f>VLOOKUP(R62,AG61:AQ64,9,FALSE)</f>
        <v>3</v>
      </c>
      <c r="AB62" s="85">
        <f>VLOOKUP(R62,AG61:AQ64,10,FALSE)</f>
        <v>1</v>
      </c>
      <c r="AC62" s="86">
        <f>VLOOKUP(R62,AG61:AQ64,11,FALSE)</f>
        <v>2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70000002028</v>
      </c>
      <c r="AJ62" s="67">
        <f>M60+M63+B65</f>
        <v>3</v>
      </c>
      <c r="AK62" s="67">
        <f>(3*AL62)+AM62</f>
        <v>7</v>
      </c>
      <c r="AL62" s="67">
        <f>N60+C62+C65</f>
        <v>2</v>
      </c>
      <c r="AM62" s="67">
        <f>O60+D62+D65</f>
        <v>1</v>
      </c>
      <c r="AN62" s="67">
        <f>P60+E62+E65</f>
        <v>0</v>
      </c>
      <c r="AO62" s="67">
        <f>H60+G62+G65</f>
        <v>3</v>
      </c>
      <c r="AP62" s="67">
        <f>G60+H62+H65</f>
        <v>1</v>
      </c>
      <c r="AQ62" s="67">
        <f>AO62-AP62</f>
        <v>2</v>
      </c>
      <c r="AR62" s="108">
        <f>IF(AND(AS62&lt;&gt;"",COUNTIF(AT62:AW62,AS62)=1),1000,0)</f>
        <v>0</v>
      </c>
      <c r="AS62" s="68">
        <f>IF(COUNTIF(AK61:AK64,AK62)=2,IF(AK62=AK61,AF61,IF(AK62=AK63,AF63,IF(AK62=AK64,AF64,""))),"")</f>
        <v>1</v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2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3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0</v>
      </c>
      <c r="Z63" s="89">
        <f>VLOOKUP(R63,AG61:AQ64,8,FALSE)</f>
        <v>2</v>
      </c>
      <c r="AA63" s="89">
        <f>VLOOKUP(R63,AG61:AQ64,9,FALSE)</f>
        <v>2</v>
      </c>
      <c r="AB63" s="89">
        <f>VLOOKUP(R63,AG61:AQ64,10,FALSE)</f>
        <v>3</v>
      </c>
      <c r="AC63" s="90">
        <f>VLOOKUP(R63,AG61:AQ64,11,FALSE)</f>
        <v>-1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-2993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1</v>
      </c>
      <c r="AP63" s="67">
        <f>H61+G63+G65</f>
        <v>4</v>
      </c>
      <c r="AQ63" s="67">
        <f>AO63-AP63</f>
        <v>-3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1</v>
      </c>
      <c r="H64" s="156">
        <v>2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1</v>
      </c>
      <c r="AB64" s="93">
        <f>VLOOKUP(R64,AG61:AQ64,10,FALSE)</f>
        <v>4</v>
      </c>
      <c r="AC64" s="94">
        <f>VLOOKUP(R64,AG61:AQ64,11,FALSE)</f>
        <v>-3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29999999016</v>
      </c>
      <c r="AJ64" s="78">
        <f>M61+B63+B64</f>
        <v>3</v>
      </c>
      <c r="AK64" s="78">
        <f>(3*AL64)+AM64</f>
        <v>3</v>
      </c>
      <c r="AL64" s="78">
        <f>N61+N62+C64</f>
        <v>1</v>
      </c>
      <c r="AM64" s="78">
        <f>O61+O62+D64</f>
        <v>0</v>
      </c>
      <c r="AN64" s="78">
        <f>P61+P62+E64</f>
        <v>2</v>
      </c>
      <c r="AO64" s="78">
        <f>H61+H62+G64</f>
        <v>2</v>
      </c>
      <c r="AP64" s="78">
        <f>G61+G62+H64</f>
        <v>3</v>
      </c>
      <c r="AQ64" s="78">
        <f>AO64-AP64</f>
        <v>-1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1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4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0</v>
      </c>
      <c r="D72" s="66">
        <f t="shared" si="42"/>
        <v>1</v>
      </c>
      <c r="E72" s="66">
        <f t="shared" si="43"/>
        <v>0</v>
      </c>
      <c r="F72" s="208" t="s">
        <v>111</v>
      </c>
      <c r="G72" s="156">
        <v>1</v>
      </c>
      <c r="H72" s="156">
        <v>1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1</v>
      </c>
      <c r="P72" s="66">
        <f t="shared" si="47"/>
        <v>0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9</v>
      </c>
      <c r="AB72" s="74">
        <f>VLOOKUP(R72,AG72:AQ75,10,FALSE)</f>
        <v>1</v>
      </c>
      <c r="AC72" s="75">
        <f>VLOOKUP(R72,AG72:AQ75,11,FALSE)</f>
        <v>8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90000008089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9</v>
      </c>
      <c r="AP72" s="67">
        <f>H71+H74+G75</f>
        <v>1</v>
      </c>
      <c r="AQ72" s="67">
        <f>AO72-AP72</f>
        <v>8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0</v>
      </c>
      <c r="D73" s="66">
        <f t="shared" si="42"/>
        <v>0</v>
      </c>
      <c r="E73" s="66">
        <f t="shared" si="43"/>
        <v>1</v>
      </c>
      <c r="F73" s="208" t="s">
        <v>110</v>
      </c>
      <c r="G73" s="156">
        <v>0</v>
      </c>
      <c r="H73" s="156">
        <v>1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1</v>
      </c>
      <c r="O73" s="66">
        <f t="shared" si="46"/>
        <v>0</v>
      </c>
      <c r="P73" s="66">
        <f t="shared" si="47"/>
        <v>0</v>
      </c>
      <c r="Q73" s="221"/>
      <c r="R73" s="69">
        <v>2</v>
      </c>
      <c r="S73" s="69"/>
      <c r="T73" s="83">
        <v>2</v>
      </c>
      <c r="U73" s="84" t="str">
        <f>VLOOKUP(R73,AG72:AQ75,2,FALSE)</f>
        <v>Hongrie</v>
      </c>
      <c r="V73" s="83">
        <f>VLOOKUP(R73,AG72:AQ75,5,FALSE)</f>
        <v>4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1</v>
      </c>
      <c r="Z73" s="85">
        <f>VLOOKUP(R73,AG72:AQ75,8,FALSE)</f>
        <v>1</v>
      </c>
      <c r="AA73" s="85">
        <f>VLOOKUP(R73,AG72:AQ75,9,FALSE)</f>
        <v>3</v>
      </c>
      <c r="AB73" s="85">
        <f>VLOOKUP(R73,AG72:AQ75,10,FALSE)</f>
        <v>3</v>
      </c>
      <c r="AC73" s="86">
        <f>VLOOKUP(R73,AG72:AQ75,11,FALSE)</f>
        <v>0</v>
      </c>
      <c r="AD73" s="217"/>
      <c r="AE73" s="217"/>
      <c r="AF73" s="76">
        <v>2</v>
      </c>
      <c r="AG73" s="67">
        <f>RANK(AI73,AI72:AI75)</f>
        <v>3</v>
      </c>
      <c r="AH73" s="67" t="str">
        <f>I71</f>
        <v>Islande</v>
      </c>
      <c r="AI73" s="67">
        <f>(AK73*10000000000)+((AR73+AX73+BF73)*100000)+(AQ73*1000)+(AO73*10)-AF73</f>
        <v>29999996008</v>
      </c>
      <c r="AJ73" s="67">
        <f>M71+M74+B76</f>
        <v>3</v>
      </c>
      <c r="AK73" s="67">
        <f>(3*AL73)+AM73</f>
        <v>3</v>
      </c>
      <c r="AL73" s="67">
        <f>N71+C73+C76</f>
        <v>1</v>
      </c>
      <c r="AM73" s="67">
        <f>O71+D73+D76</f>
        <v>0</v>
      </c>
      <c r="AN73" s="67">
        <f>P71+E73+E76</f>
        <v>2</v>
      </c>
      <c r="AO73" s="67">
        <f>H71+G73+G76</f>
        <v>1</v>
      </c>
      <c r="AP73" s="67">
        <f>G71+H73+H76</f>
        <v>5</v>
      </c>
      <c r="AQ73" s="67">
        <f>AO73-AP73</f>
        <v>-4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>
        <f>IF(G76&gt;H76,3,"")</f>
        <v>3</v>
      </c>
      <c r="AW73" s="110" t="str">
        <f>IF(G73&gt;H73,4,"")</f>
        <v/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3</v>
      </c>
      <c r="H74" s="156">
        <v>0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Islande</v>
      </c>
      <c r="V74" s="87">
        <f>VLOOKUP(R74,AG72:AQ75,5,FALSE)</f>
        <v>3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0</v>
      </c>
      <c r="Z74" s="89">
        <f>VLOOKUP(R74,AG72:AQ75,8,FALSE)</f>
        <v>2</v>
      </c>
      <c r="AA74" s="89">
        <f>VLOOKUP(R74,AG72:AQ75,9,FALSE)</f>
        <v>1</v>
      </c>
      <c r="AB74" s="89">
        <f>VLOOKUP(R74,AG72:AQ75,10,FALSE)</f>
        <v>5</v>
      </c>
      <c r="AC74" s="90">
        <f>VLOOKUP(R74,AG72:AQ75,11,FALSE)</f>
        <v>-4</v>
      </c>
      <c r="AD74" s="217"/>
      <c r="AE74" s="217"/>
      <c r="AF74" s="76">
        <v>3</v>
      </c>
      <c r="AG74" s="67">
        <f>RANK(AI74,AI72:AI75)</f>
        <v>4</v>
      </c>
      <c r="AH74" s="67" t="str">
        <f>F72</f>
        <v>Autriche</v>
      </c>
      <c r="AI74" s="67">
        <f>(AK74*10000000000)+((AR74+AX74+BF74)*100000)+(AQ74*1000)+(AO74*10)-AF74</f>
        <v>9999996007</v>
      </c>
      <c r="AJ74" s="67">
        <f>B72+M73+M76</f>
        <v>3</v>
      </c>
      <c r="AK74" s="67">
        <f>(3*AL74)+AM74</f>
        <v>1</v>
      </c>
      <c r="AL74" s="67">
        <f>C72+N74+N76</f>
        <v>0</v>
      </c>
      <c r="AM74" s="67">
        <f>D72+O74+O76</f>
        <v>1</v>
      </c>
      <c r="AN74" s="67">
        <f>E72+P74+P76</f>
        <v>2</v>
      </c>
      <c r="AO74" s="67">
        <f>G72+H74+H76</f>
        <v>1</v>
      </c>
      <c r="AP74" s="67">
        <f>H72+G74+G76</f>
        <v>5</v>
      </c>
      <c r="AQ74" s="67">
        <f>AO74-AP74</f>
        <v>-4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 t="str">
        <f>IF(G72&gt;H72,4,"")</f>
        <v/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1</v>
      </c>
      <c r="H75" s="156">
        <v>2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Autriche</v>
      </c>
      <c r="V75" s="91">
        <f>VLOOKUP(R75,AG72:AQ75,5,FALSE)</f>
        <v>1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1</v>
      </c>
      <c r="Z75" s="93">
        <f>VLOOKUP(R75,AG72:AQ75,8,FALSE)</f>
        <v>2</v>
      </c>
      <c r="AA75" s="93">
        <f>VLOOKUP(R75,AG72:AQ75,9,FALSE)</f>
        <v>1</v>
      </c>
      <c r="AB75" s="93">
        <f>VLOOKUP(R75,AG72:AQ75,10,FALSE)</f>
        <v>5</v>
      </c>
      <c r="AC75" s="94">
        <f>VLOOKUP(R75,AG72:AQ75,11,FALSE)</f>
        <v>-4</v>
      </c>
      <c r="AD75" s="217"/>
      <c r="AE75" s="217"/>
      <c r="AF75" s="77">
        <v>4</v>
      </c>
      <c r="AG75" s="78">
        <f>RANK(AI75,AI72:AI75)</f>
        <v>2</v>
      </c>
      <c r="AH75" s="78" t="str">
        <f>I72</f>
        <v>Hongrie</v>
      </c>
      <c r="AI75" s="67">
        <f>(AK75*10000000000)+((AR75+AX75+BF75)*100000)+(AQ75*1000)+(AO75*10)-AF75</f>
        <v>40000000026</v>
      </c>
      <c r="AJ75" s="78">
        <f>M72+B74+B75</f>
        <v>3</v>
      </c>
      <c r="AK75" s="78">
        <f>(3*AL75)+AM75</f>
        <v>4</v>
      </c>
      <c r="AL75" s="78">
        <f>N72+N73+C75</f>
        <v>1</v>
      </c>
      <c r="AM75" s="78">
        <f>O72+O73+D75</f>
        <v>1</v>
      </c>
      <c r="AN75" s="78">
        <f>P72+P73+E75</f>
        <v>1</v>
      </c>
      <c r="AO75" s="78">
        <f>H72+H73+G75</f>
        <v>3</v>
      </c>
      <c r="AP75" s="78">
        <f>G72+G73+H75</f>
        <v>3</v>
      </c>
      <c r="AQ75" s="78">
        <f>AO75-AP75</f>
        <v>0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>
        <f>IF(H73&gt;G73,2,"")</f>
        <v>2</v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1</v>
      </c>
      <c r="D76" s="66">
        <f t="shared" si="42"/>
        <v>0</v>
      </c>
      <c r="E76" s="66">
        <f t="shared" si="43"/>
        <v>0</v>
      </c>
      <c r="F76" s="209" t="s">
        <v>110</v>
      </c>
      <c r="G76" s="156">
        <v>1</v>
      </c>
      <c r="H76" s="156">
        <v>0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0</v>
      </c>
      <c r="P76" s="66">
        <f t="shared" si="47"/>
        <v>1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Russie</v>
      </c>
      <c r="V83" s="164">
        <f t="shared" ref="V83:V88" si="48">(3*X83)+Y83</f>
        <v>3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0</v>
      </c>
      <c r="Z83" s="166">
        <f>VLOOKUP(T83,AG83:AQ88,8,FALSE)</f>
        <v>2</v>
      </c>
      <c r="AA83" s="166">
        <f>VLOOKUP(T83,AG83:AQ88,9,FALSE)</f>
        <v>3</v>
      </c>
      <c r="AB83" s="166">
        <f>VLOOKUP(T83,AG83:AQ88,10,FALSE)</f>
        <v>4</v>
      </c>
      <c r="AC83" s="167">
        <f t="shared" ref="AC83:AC88" si="50">AA83-AB83</f>
        <v>-1</v>
      </c>
      <c r="AD83" s="228">
        <f t="shared" ref="AD83:AD88" si="51">VLOOKUP(T83,$AG$83:$AR$88,12,FALSE)</f>
        <v>2</v>
      </c>
      <c r="AE83" s="228"/>
      <c r="AF83" s="168">
        <v>1</v>
      </c>
      <c r="AG83" s="168">
        <f t="shared" ref="AG83:AG88" si="52">RANK(AI83,$AI$83:$AI$88)</f>
        <v>3</v>
      </c>
      <c r="AH83" s="168" t="str">
        <f>U19</f>
        <v>Roumanie</v>
      </c>
      <c r="AI83" s="169">
        <f t="shared" ref="AI83:AI88" si="53">(AK83*100000000)+(AQ83*100000)+(AO83*1000)-AF83</f>
        <v>299802999</v>
      </c>
      <c r="AJ83" s="168">
        <f>W19</f>
        <v>3</v>
      </c>
      <c r="AK83" s="168">
        <f>V19</f>
        <v>3</v>
      </c>
      <c r="AL83" s="168">
        <f t="shared" ref="AL83:AQ83" si="54">X19</f>
        <v>1</v>
      </c>
      <c r="AM83" s="168">
        <f t="shared" si="54"/>
        <v>0</v>
      </c>
      <c r="AN83" s="168">
        <f t="shared" si="54"/>
        <v>2</v>
      </c>
      <c r="AO83" s="168">
        <f t="shared" si="54"/>
        <v>3</v>
      </c>
      <c r="AP83" s="168">
        <f t="shared" si="54"/>
        <v>5</v>
      </c>
      <c r="AQ83" s="168">
        <f t="shared" si="54"/>
        <v>-2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Suède</v>
      </c>
      <c r="V84" s="170">
        <f t="shared" si="48"/>
        <v>3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0</v>
      </c>
      <c r="Z84" s="172">
        <f>VLOOKUP(T84,AG83:AQ88,8,FALSE)</f>
        <v>2</v>
      </c>
      <c r="AA84" s="172">
        <f>VLOOKUP(T84,AG83:AQ88,9,FALSE)</f>
        <v>2</v>
      </c>
      <c r="AB84" s="172">
        <f>VLOOKUP(T84,AG83:AQ88,10,FALSE)</f>
        <v>3</v>
      </c>
      <c r="AC84" s="173">
        <f t="shared" si="50"/>
        <v>-1</v>
      </c>
      <c r="AD84" s="228">
        <f t="shared" si="51"/>
        <v>5</v>
      </c>
      <c r="AE84" s="228"/>
      <c r="AF84" s="168">
        <v>2</v>
      </c>
      <c r="AG84" s="168">
        <f t="shared" si="52"/>
        <v>1</v>
      </c>
      <c r="AH84" s="168" t="str">
        <f>U30</f>
        <v>Russie</v>
      </c>
      <c r="AI84" s="169">
        <f t="shared" si="53"/>
        <v>299902998</v>
      </c>
      <c r="AJ84" s="168">
        <f>W30</f>
        <v>3</v>
      </c>
      <c r="AK84" s="168">
        <f>V30</f>
        <v>3</v>
      </c>
      <c r="AL84" s="168">
        <f t="shared" ref="AL84:AQ84" si="55">X30</f>
        <v>1</v>
      </c>
      <c r="AM84" s="168">
        <f t="shared" si="55"/>
        <v>0</v>
      </c>
      <c r="AN84" s="168">
        <f t="shared" si="55"/>
        <v>2</v>
      </c>
      <c r="AO84" s="168">
        <f t="shared" si="55"/>
        <v>3</v>
      </c>
      <c r="AP84" s="168">
        <f t="shared" si="55"/>
        <v>4</v>
      </c>
      <c r="AQ84" s="168">
        <f t="shared" si="55"/>
        <v>-1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Roumanie</v>
      </c>
      <c r="V85" s="174">
        <f t="shared" si="48"/>
        <v>3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0</v>
      </c>
      <c r="Z85" s="176">
        <f>VLOOKUP(T85,AG83:AQ88,8,FALSE)</f>
        <v>2</v>
      </c>
      <c r="AA85" s="176">
        <f>VLOOKUP(T85,AG83:AQ88,9,FALSE)</f>
        <v>3</v>
      </c>
      <c r="AB85" s="176">
        <f>VLOOKUP(T85,AG83:AQ88,10,FALSE)</f>
        <v>5</v>
      </c>
      <c r="AC85" s="177">
        <f t="shared" si="50"/>
        <v>-2</v>
      </c>
      <c r="AD85" s="228">
        <f t="shared" si="51"/>
        <v>1</v>
      </c>
      <c r="AE85" s="228"/>
      <c r="AF85" s="168">
        <v>3</v>
      </c>
      <c r="AG85" s="168">
        <f t="shared" si="52"/>
        <v>6</v>
      </c>
      <c r="AH85" s="168" t="str">
        <f>U41</f>
        <v>Pologne</v>
      </c>
      <c r="AI85" s="169">
        <f t="shared" si="53"/>
        <v>199702997</v>
      </c>
      <c r="AJ85" s="168">
        <f>W41</f>
        <v>3</v>
      </c>
      <c r="AK85" s="168">
        <f>V41</f>
        <v>2</v>
      </c>
      <c r="AL85" s="168">
        <f t="shared" ref="AL85:AQ85" si="56">X41</f>
        <v>0</v>
      </c>
      <c r="AM85" s="168">
        <f t="shared" si="56"/>
        <v>2</v>
      </c>
      <c r="AN85" s="168">
        <f t="shared" si="56"/>
        <v>1</v>
      </c>
      <c r="AO85" s="168">
        <f t="shared" si="56"/>
        <v>3</v>
      </c>
      <c r="AP85" s="168">
        <f t="shared" si="56"/>
        <v>6</v>
      </c>
      <c r="AQ85" s="168">
        <f t="shared" si="56"/>
        <v>-3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Croatie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1</v>
      </c>
      <c r="AB86" s="180">
        <f>VLOOKUP(T86,AG83:AQ88,10,FALSE)</f>
        <v>3</v>
      </c>
      <c r="AC86" s="181">
        <f t="shared" si="50"/>
        <v>-2</v>
      </c>
      <c r="AD86" s="228">
        <f t="shared" si="51"/>
        <v>4</v>
      </c>
      <c r="AE86" s="228"/>
      <c r="AF86" s="168">
        <v>4</v>
      </c>
      <c r="AG86" s="168">
        <f t="shared" si="52"/>
        <v>4</v>
      </c>
      <c r="AH86" s="168" t="str">
        <f>U52</f>
        <v>Croatie</v>
      </c>
      <c r="AI86" s="169">
        <f t="shared" si="53"/>
        <v>299800996</v>
      </c>
      <c r="AJ86" s="168">
        <f>W52</f>
        <v>3</v>
      </c>
      <c r="AK86" s="168">
        <f>V52</f>
        <v>3</v>
      </c>
      <c r="AL86" s="168">
        <f t="shared" ref="AL86:AQ86" si="57">X52</f>
        <v>1</v>
      </c>
      <c r="AM86" s="168">
        <f t="shared" si="57"/>
        <v>0</v>
      </c>
      <c r="AN86" s="168">
        <f t="shared" si="57"/>
        <v>2</v>
      </c>
      <c r="AO86" s="168">
        <f t="shared" si="57"/>
        <v>1</v>
      </c>
      <c r="AP86" s="168">
        <f t="shared" si="57"/>
        <v>3</v>
      </c>
      <c r="AQ86" s="168">
        <f t="shared" si="57"/>
        <v>-2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Islande</v>
      </c>
      <c r="V87" s="182">
        <f t="shared" si="48"/>
        <v>3</v>
      </c>
      <c r="W87" s="184">
        <f t="shared" si="49"/>
        <v>3</v>
      </c>
      <c r="X87" s="184">
        <f>VLOOKUP(T87,AG83:AQ88,6,FALSE)</f>
        <v>1</v>
      </c>
      <c r="Y87" s="184">
        <f>VLOOKUP(T87,AG83:AQ88,7,FALSE)</f>
        <v>0</v>
      </c>
      <c r="Z87" s="184">
        <f>VLOOKUP(T87,AG83:AQ88,8,FALSE)</f>
        <v>2</v>
      </c>
      <c r="AA87" s="184">
        <f>VLOOKUP(T87,AG83:AQ88,9,FALSE)</f>
        <v>1</v>
      </c>
      <c r="AB87" s="184">
        <f>VLOOKUP(T87,AG83:AQ88,10,FALSE)</f>
        <v>5</v>
      </c>
      <c r="AC87" s="185">
        <f t="shared" si="50"/>
        <v>-4</v>
      </c>
      <c r="AD87" s="228">
        <f t="shared" si="51"/>
        <v>6</v>
      </c>
      <c r="AE87" s="228"/>
      <c r="AF87" s="168">
        <v>5</v>
      </c>
      <c r="AG87" s="168">
        <f t="shared" si="52"/>
        <v>2</v>
      </c>
      <c r="AH87" s="168" t="str">
        <f>U63</f>
        <v>Suède</v>
      </c>
      <c r="AI87" s="169">
        <f t="shared" si="53"/>
        <v>299901995</v>
      </c>
      <c r="AJ87" s="168">
        <f>W63</f>
        <v>3</v>
      </c>
      <c r="AK87" s="168">
        <f>V63</f>
        <v>3</v>
      </c>
      <c r="AL87" s="168">
        <f t="shared" ref="AL87:AQ87" si="58">X63</f>
        <v>1</v>
      </c>
      <c r="AM87" s="168">
        <f t="shared" si="58"/>
        <v>0</v>
      </c>
      <c r="AN87" s="168">
        <f t="shared" si="58"/>
        <v>2</v>
      </c>
      <c r="AO87" s="168">
        <f t="shared" si="58"/>
        <v>2</v>
      </c>
      <c r="AP87" s="168">
        <f t="shared" si="58"/>
        <v>3</v>
      </c>
      <c r="AQ87" s="168">
        <f t="shared" si="58"/>
        <v>-1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Pologne</v>
      </c>
      <c r="V88" s="186">
        <f t="shared" si="48"/>
        <v>2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2</v>
      </c>
      <c r="Z88" s="188">
        <f>VLOOKUP(T88,AG83:AQ88,8,FALSE)</f>
        <v>1</v>
      </c>
      <c r="AA88" s="188">
        <f>VLOOKUP(T88,AG83:AQ88,9,FALSE)</f>
        <v>3</v>
      </c>
      <c r="AB88" s="188">
        <f>VLOOKUP(T88,AG83:AQ88,10,FALSE)</f>
        <v>6</v>
      </c>
      <c r="AC88" s="189">
        <f t="shared" si="50"/>
        <v>-3</v>
      </c>
      <c r="AD88" s="228">
        <f t="shared" si="51"/>
        <v>3</v>
      </c>
      <c r="AE88" s="228"/>
      <c r="AF88" s="168">
        <v>6</v>
      </c>
      <c r="AG88" s="168">
        <f t="shared" si="52"/>
        <v>5</v>
      </c>
      <c r="AH88" s="168" t="str">
        <f>U74</f>
        <v>Islande</v>
      </c>
      <c r="AI88" s="169">
        <f t="shared" si="53"/>
        <v>299600994</v>
      </c>
      <c r="AJ88" s="168">
        <f>W74</f>
        <v>3</v>
      </c>
      <c r="AK88" s="168">
        <f>V74</f>
        <v>3</v>
      </c>
      <c r="AL88" s="168">
        <f t="shared" ref="AL88:AQ88" si="59">X74</f>
        <v>1</v>
      </c>
      <c r="AM88" s="168">
        <f t="shared" si="59"/>
        <v>0</v>
      </c>
      <c r="AN88" s="168">
        <f t="shared" si="59"/>
        <v>2</v>
      </c>
      <c r="AO88" s="168">
        <f t="shared" si="59"/>
        <v>1</v>
      </c>
      <c r="AP88" s="168">
        <f t="shared" si="59"/>
        <v>5</v>
      </c>
      <c r="AQ88" s="168">
        <f t="shared" si="59"/>
        <v>-4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1245</v>
      </c>
      <c r="V91" s="190" t="str">
        <f>VLOOKUP(U91,AH93:AJ107,3,FALSE)</f>
        <v>Croatie</v>
      </c>
      <c r="W91" s="190" t="str">
        <f>VLOOKUP(U91,AH93:AK107,4,FALSE)</f>
        <v>Roumanie</v>
      </c>
      <c r="X91" s="190" t="str">
        <f>VLOOKUP(U91,AH93:AL107,5,FALSE)</f>
        <v>Russie</v>
      </c>
      <c r="Y91" s="190" t="str">
        <f>VLOOKUP(U91,AH93:AM107,6,FALSE)</f>
        <v>Suède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Pologne</v>
      </c>
      <c r="AK93" s="190" t="str">
        <f>U52</f>
        <v>Croatie</v>
      </c>
      <c r="AL93" s="190" t="str">
        <f>U19</f>
        <v>Roumanie</v>
      </c>
      <c r="AM93" s="190" t="str">
        <f>U30</f>
        <v>Russie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Pologne</v>
      </c>
      <c r="AK94" s="190" t="str">
        <f>U19</f>
        <v>Roumanie</v>
      </c>
      <c r="AL94" s="190" t="str">
        <f>U30</f>
        <v>Russie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Pologne</v>
      </c>
      <c r="AK95" s="190" t="str">
        <f>U19</f>
        <v>Roumanie</v>
      </c>
      <c r="AL95" s="190" t="str">
        <f>U30</f>
        <v>Russie</v>
      </c>
      <c r="AM95" s="190" t="str">
        <f>U74</f>
        <v>Islande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Croatie</v>
      </c>
      <c r="AK96" s="190" t="str">
        <f>U19</f>
        <v>Roumanie</v>
      </c>
      <c r="AL96" s="190" t="str">
        <f>U30</f>
        <v>Russie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Croatie</v>
      </c>
      <c r="AK97" s="190" t="str">
        <f>U19</f>
        <v>Roumanie</v>
      </c>
      <c r="AL97" s="190" t="str">
        <f>U30</f>
        <v>Russie</v>
      </c>
      <c r="AM97" s="190" t="str">
        <f>U74</f>
        <v>Islande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Roumanie</v>
      </c>
      <c r="AL98" s="190" t="str">
        <f>U30</f>
        <v>Russie</v>
      </c>
      <c r="AM98" s="190" t="str">
        <f>U74</f>
        <v>Islande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Pologne</v>
      </c>
      <c r="AK99" s="190" t="str">
        <f>U52</f>
        <v>Croatie</v>
      </c>
      <c r="AL99" s="190" t="str">
        <f>U19</f>
        <v>Roumanie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Pologne</v>
      </c>
      <c r="AK100" s="190" t="str">
        <f>U52</f>
        <v>Croatie</v>
      </c>
      <c r="AL100" s="190" t="str">
        <f>U19</f>
        <v>Roumanie</v>
      </c>
      <c r="AM100" s="190" t="str">
        <f>U74</f>
        <v>Islande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Pologne</v>
      </c>
      <c r="AK101" s="190" t="str">
        <f>U19</f>
        <v>Roumanie</v>
      </c>
      <c r="AL101" s="190" t="str">
        <f>U74</f>
        <v>Islande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Croatie</v>
      </c>
      <c r="AK102" s="190" t="str">
        <f>U19</f>
        <v>Roumanie</v>
      </c>
      <c r="AL102" s="190" t="str">
        <f>U74</f>
        <v>Islande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Pologne</v>
      </c>
      <c r="AK103" s="190" t="str">
        <f>U52</f>
        <v>Croatie</v>
      </c>
      <c r="AL103" s="190" t="str">
        <f>U30</f>
        <v>Russie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Pologne</v>
      </c>
      <c r="AK104" s="190" t="str">
        <f>U52</f>
        <v>Croatie</v>
      </c>
      <c r="AL104" s="190" t="str">
        <f>U30</f>
        <v>Russie</v>
      </c>
      <c r="AM104" s="190" t="str">
        <f>U74</f>
        <v>Islande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Pologne</v>
      </c>
      <c r="AL105" s="190" t="str">
        <f>U30</f>
        <v>Russie</v>
      </c>
      <c r="AM105" s="190" t="str">
        <f>U74</f>
        <v>Islande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Croatie</v>
      </c>
      <c r="AL106" s="190" t="str">
        <f>U30</f>
        <v>Russie</v>
      </c>
      <c r="AM106" s="190" t="str">
        <f>U74</f>
        <v>Islande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Pologne</v>
      </c>
      <c r="AK107" s="190" t="str">
        <f>U52</f>
        <v>Croatie</v>
      </c>
      <c r="AL107" s="190" t="str">
        <f>U74</f>
        <v>Islande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abSelected="1" topLeftCell="A19" zoomScale="90" zoomScaleNormal="90" workbookViewId="0">
      <selection activeCell="O36" sqref="O36:O37"/>
    </sheetView>
  </sheetViews>
  <sheetFormatPr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56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Irlande du Nord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Suède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5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Roumanie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2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4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5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Russie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57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Turquie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57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Croatie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Pays de Galles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101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Hongrie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Suisse</v>
      </c>
      <c r="L70" s="80" t="str">
        <f>I12</f>
        <v>Espagne</v>
      </c>
      <c r="O70" s="80" t="str">
        <f>L20</f>
        <v>Espagne</v>
      </c>
      <c r="Q70" s="80">
        <f>COUNTIF(G70:P85,"O")</f>
        <v>0</v>
      </c>
    </row>
    <row r="71" spans="1:17" ht="17.25" hidden="1" customHeight="1" x14ac:dyDescent="0.2">
      <c r="F71" s="80" t="str">
        <f>C10</f>
        <v>Irlande du Nord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Angleterre</v>
      </c>
      <c r="M71" s="80" t="str">
        <f>IF(AND(L20&lt;&gt;L70,L20&lt;&gt;L71,L20&lt;&gt;""),"O","")</f>
        <v/>
      </c>
      <c r="O71" s="80" t="str">
        <f>L52</f>
        <v>Belgique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Belgique</v>
      </c>
    </row>
    <row r="73" spans="1:17" ht="17.25" hidden="1" customHeight="1" x14ac:dyDescent="0.2">
      <c r="F73" s="80" t="str">
        <f>C18</f>
        <v>Suède</v>
      </c>
      <c r="G73" s="80" t="str">
        <f>IF(AND(F16&lt;&gt;F72,F16&lt;&gt;F73,F16&lt;&gt;""),"O","")</f>
        <v/>
      </c>
      <c r="I73" s="80" t="str">
        <f>F32</f>
        <v>Portugal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Roumanie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Pays de Galles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Russie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Turquie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Croatie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Pays de Galles</v>
      </c>
    </row>
    <row r="85" spans="6:7" ht="17.25" hidden="1" customHeight="1" x14ac:dyDescent="0.2">
      <c r="F85" s="80" t="str">
        <f>C66</f>
        <v>Hongrie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Sabrina Lorenzon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sabrina.lorenzon@hotmail.com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3</v>
      </c>
      <c r="I6" s="45">
        <f>Poules!H16</f>
        <v>1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1</v>
      </c>
      <c r="I7" s="8">
        <f>Poules!H17</f>
        <v>1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1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1</v>
      </c>
      <c r="I9" s="8">
        <f>Poules!H27</f>
        <v>0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0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1</v>
      </c>
      <c r="I11" s="8">
        <f>Poules!H39</f>
        <v>1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1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1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1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1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1</v>
      </c>
      <c r="I16" s="3">
        <f>Poules!H72</f>
        <v>1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4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2</v>
      </c>
      <c r="I18" s="3">
        <f>Poules!H29</f>
        <v>1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0</v>
      </c>
      <c r="I19" s="8">
        <f>Poules!H18</f>
        <v>2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1</v>
      </c>
      <c r="I20" s="3">
        <f>Poules!H19</f>
        <v>1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2</v>
      </c>
      <c r="I21" s="8">
        <f>Poules!H30</f>
        <v>0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2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4</v>
      </c>
      <c r="I23" s="8">
        <f>Poules!H41</f>
        <v>1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1</v>
      </c>
      <c r="I24" s="3">
        <f>Poules!H62</f>
        <v>0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0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2</v>
      </c>
      <c r="I26" s="3">
        <f>Poules!H52</f>
        <v>1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2</v>
      </c>
      <c r="I27" s="8">
        <f>Poules!H63</f>
        <v>1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0</v>
      </c>
      <c r="I28" s="3">
        <f>Poules!H73</f>
        <v>1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3</v>
      </c>
      <c r="I29" s="12">
        <f>Poules!H74</f>
        <v>0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2</v>
      </c>
      <c r="I30" s="3">
        <f>Poules!H21</f>
        <v>0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2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1</v>
      </c>
      <c r="I32" s="3">
        <f>Poules!H32</f>
        <v>2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1</v>
      </c>
      <c r="I33" s="8">
        <f>Poules!H31</f>
        <v>3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1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1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0</v>
      </c>
      <c r="I36" s="3">
        <f>Poules!H53</f>
        <v>2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1</v>
      </c>
      <c r="I38" s="3">
        <f>Poules!H75</f>
        <v>2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0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1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1</v>
      </c>
      <c r="I41" s="210">
        <f>Poules!H64</f>
        <v>2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Irlande du Nord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Suède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Roumanie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Russie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Turquie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Croatie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Pays de Galles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Hongrie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Suisse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Portugal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Pays de Galles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Angleterre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Belgique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Espagne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Belgique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Espagne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Lorenzon, Sabrina (BE - Brussels)</cp:lastModifiedBy>
  <dcterms:created xsi:type="dcterms:W3CDTF">2012-03-29T08:20:24Z</dcterms:created>
  <dcterms:modified xsi:type="dcterms:W3CDTF">2016-06-07T10:55:52Z</dcterms:modified>
</cp:coreProperties>
</file>